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090"/>
  </bookViews>
  <sheets>
    <sheet name="Mod PEF" sheetId="1" r:id="rId1"/>
    <sheet name="coef di gradualità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Fill" hidden="1">#REF!</definedName>
    <definedName name="_xlnm._FilterDatabase">'[1]Consumi e costi'!#REF!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ippo" hidden="1">#REF!</definedName>
    <definedName name="_Sort" hidden="1">#REF!</definedName>
    <definedName name="_Table1_Out" hidden="1">[2]EVABT!#REF!</definedName>
    <definedName name="_Table2_Out" hidden="1">#REF!</definedName>
    <definedName name="aa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a">IF(Values_Entered,'[3]ALTRI COSTI MAG'!Header_Row+Number_of_Payments,'[3]ALTRI COSTI MAG'!Header_Row)</definedName>
    <definedName name="ACwvu.ce_storici." hidden="1">#REF!</definedName>
    <definedName name="ACwvu.dd." hidden="1">#REF!</definedName>
    <definedName name="AMMANT">[4]Ammortamenti!#REF!</definedName>
    <definedName name="AMMCIV">[4]Ammortamenti!#REF!</definedName>
    <definedName name="AMMFIS">[4]Ammortamenti!#REF!</definedName>
    <definedName name="anno_cespite">'[5]Tabelle Riferimento'!$H$5:$H$55</definedName>
    <definedName name="anscount" hidden="1">1</definedName>
    <definedName name="aree">[6]campi!$T$6:$T$24</definedName>
    <definedName name="AS2DocOpenMode" hidden="1">"AS2DocumentBrowse"</definedName>
    <definedName name="asd" hidden="1">#REF!</definedName>
    <definedName name="automezzi">#REF!</definedName>
    <definedName name="aziende">[6]campi!$B$6:$B$18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eg_Bal">#REF!</definedName>
    <definedName name="BLPH1" hidden="1">'[7]Pr&amp;Vol'!$A$3</definedName>
    <definedName name="BLPH10" hidden="1">'[8]Bloom Links'!#REF!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'[8]Bloom Links'!#REF!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'[8]Bloom Links'!#REF!</definedName>
    <definedName name="BLPH13" hidden="1">'[8]Bloom Links'!#REF!</definedName>
    <definedName name="BLPH14" hidden="1">'[8]Bloom Links'!#REF!</definedName>
    <definedName name="BLPH15" hidden="1">'[8]Bloom Links'!#REF!</definedName>
    <definedName name="BLPH16" hidden="1">'[8]Bloom Links'!#REF!</definedName>
    <definedName name="BLPH17" hidden="1">'[8]Bloom Links'!#REF!</definedName>
    <definedName name="BLPH18" hidden="1">'[8]Bloom Links'!#REF!</definedName>
    <definedName name="BLPH19" hidden="1">'[8]Bloom Links'!#REF!</definedName>
    <definedName name="BLPH2" hidden="1">[9]Dati!$A$3</definedName>
    <definedName name="BLPH20" hidden="1">'[8]Bloom Links'!#REF!</definedName>
    <definedName name="BLPH21" hidden="1">'[8]Bloom Links'!#REF!</definedName>
    <definedName name="BLPH22" hidden="1">'[8]Bloom Links'!#REF!</definedName>
    <definedName name="BLPH23" hidden="1">'[8]Bloom Links'!#REF!</definedName>
    <definedName name="BLPH24" hidden="1">'[8]Bloom Links'!#REF!</definedName>
    <definedName name="BLPH25" hidden="1">'[8]Bloom Links'!#REF!</definedName>
    <definedName name="BLPH26" hidden="1">'[8]Bloom Links'!#REF!</definedName>
    <definedName name="BLPH27" hidden="1">'[8]Bloom Links'!#REF!</definedName>
    <definedName name="BLPH28" hidden="1">'[8]Bloom Links'!#REF!</definedName>
    <definedName name="BLPH29" hidden="1">'[8]Bloom Links'!#REF!</definedName>
    <definedName name="BLPH3" hidden="1">[9]Dati!$D$3</definedName>
    <definedName name="BLPH30" hidden="1">'[8]Bloom Links'!#REF!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[9]Dati!$G$3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[9]Dati!$J$3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[9]Dati!$M$3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[10]TSA!$A$3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'[8]Bloom Links'!#REF!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'[8]Bloom Links'!#REF!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mbm" hidden="1">{#N/A,#N/A,TRUE,"Main Issues";#N/A,#N/A,TRUE,"Income statement ($)"}</definedName>
    <definedName name="BODY">[4]Ammortamenti!#REF!</definedName>
    <definedName name="carburante">[11]campi!#REF!</definedName>
    <definedName name="Categorie">[12]Foglio2!$A$2:$A$29</definedName>
    <definedName name="CCCODICE">[4]Ammortamenti!#REF!</definedName>
    <definedName name="CCDESCRI">[4]Ammortamenti!#REF!</definedName>
    <definedName name="CECODCEN">[4]Ammortamenti!#REF!</definedName>
    <definedName name="CECODICE">[4]Ammortamenti!#REF!</definedName>
    <definedName name="CECODICE2">'[13]exp registro'!#REF!</definedName>
    <definedName name="CEDESCRI">[4]Ammortamenti!#REF!</definedName>
    <definedName name="centrocosto">[6]campi!$J$6:$J$57</definedName>
    <definedName name="CLASSIFICAZIONE">[14]Foglio1!$B$3:$B$7</definedName>
    <definedName name="CNCODCAN">[4]Ammortamenti!#REF!</definedName>
    <definedName name="codificaato">[15]campi!$J$6:$J$36</definedName>
    <definedName name="CON">25%</definedName>
    <definedName name="CostoEnergiaPost">'[1]Consumi e costi'!$R$129</definedName>
    <definedName name="dad" hidden="1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ta">#REF!</definedName>
    <definedName name="de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ESCRBEN">[4]Ammortamenti!#REF!</definedName>
    <definedName name="dfdfd" hidden="1">{#N/A,#N/A,FALSE,"Colombo";#N/A,#N/A,FALSE,"Colata";#N/A,#N/A,FALSE,"Colombo + Colata"}</definedName>
    <definedName name="dklnc" hidden="1">{#N/A,#N/A,TRUE,"Main Issues";#N/A,#N/A,TRUE,"Income statement ($)"}</definedName>
    <definedName name="dn" hidden="1">{#N/A,#N/A,TRUE,"Main Issues";#N/A,#N/A,TRUE,"Income statement ($)"}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urata">[6]campi!$P$6:$P$12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lenco">[16]CESPITI!#REF!</definedName>
    <definedName name="End_Bal">#REF!</definedName>
    <definedName name="End_Bal_7">'[17]prestito 1'!$I$17:$I$376</definedName>
    <definedName name="ENDBODY">[4]Ammortamenti!#REF!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xcel_BuiltIn_Print_Area_1_1">#REF!</definedName>
    <definedName name="Extra_Pay">#REF!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sanotti" hidden="1">{#N/A,#N/A,TRUE,"Main Issues";#N/A,#N/A,TRUE,"Income statement ($)"}</definedName>
    <definedName name="fdas" hidden="1">{"'Sheet1'!$A$1:$H$96"}</definedName>
    <definedName name="Flag">[18]Nomi!$D$3:$D$4</definedName>
    <definedName name="fr4rd" hidden="1">{#N/A,#N/A,TRUE,"Main Issues";#N/A,#N/A,TRUE,"Income statement ($)"}</definedName>
    <definedName name="Full_Print">#REF!</definedName>
    <definedName name="Full_Print_7">'[17]prestito 1'!$A$1:$I$376</definedName>
    <definedName name="GESTIONE">[14]Foglio1!$D$3:$D$4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PCODICE">[4]Ammortamenti!#REF!</definedName>
    <definedName name="GPDESCRI">[4]Ammortamenti!#REF!</definedName>
    <definedName name="GPTIPBEN">[4]Ammortamenti!#REF!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eader_Row">ROW(#REF!)</definedName>
    <definedName name="Header_Row_7">ROW('[17]prestito 1'!$A$16:$IV$16)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iulj" hidden="1">{"EVA",#N/A,FALSE,"EVA";"WACC",#N/A,FALSE,"WACC"}</definedName>
    <definedName name="HTML_CodePage" hidden="1">1252</definedName>
    <definedName name="HTML_Control" hidden="1">{"'Sheet1'!$A$1:$H$96"}</definedName>
    <definedName name="HTML_Description" hidden="1">""</definedName>
    <definedName name="HTML_Email" hidden="1">""</definedName>
    <definedName name="HTML_Header" hidden="1">"Sheet1"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"betas"</definedName>
    <definedName name="impiego">[6]campi!$N$6:$N$12</definedName>
    <definedName name="in" hidden="1">#REF!</definedName>
    <definedName name="INCREM2008">103%</definedName>
    <definedName name="INFL_09">104%</definedName>
    <definedName name="Int">#REF!</definedName>
    <definedName name="interessi">[19]INPUT!$T$1:$T$2</definedName>
    <definedName name="Interest_Rate">#REF!</definedName>
    <definedName name="Interest_Rate_7">'[17]prestito 1'!$D$6</definedName>
    <definedName name="IP">103.1%</definedName>
    <definedName name="istituto">[6]campi!$L$6:$L$12</definedName>
    <definedName name="jkjkj" hidden="1">#REF!</definedName>
    <definedName name="JR_PAGE_ANCHOR_0_1">[20]P18!#REF!</definedName>
    <definedName name="kj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Last_Row">IF(Values_Entered,Header_Row+Number_of_Payments,Header_Row)</definedName>
    <definedName name="Last_Row_7">IF(Values_Entered_7,Header_Row_7+Number_of_Payments_7,Header_Row_7)</definedName>
    <definedName name="livello">[6]campi!$F$6:$F$57</definedName>
    <definedName name="Loan_Amount">#REF!</definedName>
    <definedName name="Loan_Amount_7">'[17]prestito 1'!$D$5</definedName>
    <definedName name="Loan_Start">#REF!</definedName>
    <definedName name="Loan_Start_7">'[17]prestito 1'!$D$9</definedName>
    <definedName name="Loan_Years">#REF!</definedName>
    <definedName name="Loan_Years_7">'[17]prestito 1'!$D$7</definedName>
    <definedName name="mario10" hidden="1">'[21]Bloom Links'!#REF!</definedName>
    <definedName name="mario11" hidden="1">'[21]Bloom Links'!#REF!</definedName>
    <definedName name="mario12" hidden="1">#REF!</definedName>
    <definedName name="mario14" hidden="1">'[21]Bloom Links'!#REF!</definedName>
    <definedName name="mario143" hidden="1">'[21]Bloom Links'!#REF!</definedName>
    <definedName name="mario15" hidden="1">'[21]Bloom Links'!#REF!</definedName>
    <definedName name="mario2" hidden="1">'[21]Bloom Links'!#REF!</definedName>
    <definedName name="mario3" hidden="1">'[21]Bloom Links'!#REF!</definedName>
    <definedName name="mario4" hidden="1">'[21]Bloom Links'!#REF!</definedName>
    <definedName name="mario5" hidden="1">'[21]Bloom Links'!#REF!</definedName>
    <definedName name="mario6" hidden="1">'[21]Bloom Links'!#REF!</definedName>
    <definedName name="mario7" hidden="1">'[21]Bloom Links'!#REF!</definedName>
    <definedName name="mario8" hidden="1">'[21]Bloom Links'!#REF!</definedName>
    <definedName name="mario9" hidden="1">'[21]Bloom Links'!#REF!</definedName>
    <definedName name="MATT" hidden="1">{#N/A,#N/A,TRUE,"Main Issues";#N/A,#N/A,TRUE,"Income statement ($)"}</definedName>
    <definedName name="mese">3</definedName>
    <definedName name="MESIMEDIA">8</definedName>
    <definedName name="mezzi">[22]nomi!$C$8:$C$35</definedName>
    <definedName name="mezzi1">[23]nomi!$C$8:$C$35</definedName>
    <definedName name="MINUSVALENZA">[4]Ammortamenti!#REF!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" hidden="1">#REF!</definedName>
    <definedName name="Num_Pmt_Per_Year">#REF!</definedName>
    <definedName name="Number_of_Payments">MATCH(0.01,End_Bal,-1)+1</definedName>
    <definedName name="Number_of_Payments_7">MATCH(0.01,End_Bal_7,-1)+1</definedName>
    <definedName name="nuov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ra" hidden="1">'[21]Bloom Links'!#REF!</definedName>
    <definedName name="paol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Pay_Date">#REF!</definedName>
    <definedName name="Pay_Num">#REF!</definedName>
    <definedName name="Payment_Date">DATE(YEAR(Loan_Start),MONTH(Loan_Start)+Payment_Number,DAY(Loan_Start))</definedName>
    <definedName name="Payment_Date_7">#N/A</definedName>
    <definedName name="persct">[22]nomi!$B$8:$B$20</definedName>
    <definedName name="personale_coordinamento">'[24]std personale'!$L$29:$L$35</definedName>
    <definedName name="pipp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LUSVALENZA">[4]Ammortamenti!#REF!</definedName>
    <definedName name="poi">[4]Ammortamenti!#REF!</definedName>
    <definedName name="prestito_3">MATCH(0.01,End_Bal,-1)+1</definedName>
    <definedName name="prestito_3_7">MATCH(0.01,End_Bal_7,-1)+1</definedName>
    <definedName name="Princ">#REF!</definedName>
    <definedName name="Print_Area_Reset">OFFSET(Full_Print,0,0,Last_Row)</definedName>
    <definedName name="Print_Area_Reset_7">OFFSET(Full_Print_7,0,0,Last_Row_7)</definedName>
    <definedName name="progetto">[6]campi!$H$6:$H$13</definedName>
    <definedName name="proprieta">[11]campi!$H$6:$H$15</definedName>
    <definedName name="province">[25]campi!$R$6:$R$16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ualifica">[6]campi!$R$6:$R$12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ET">50%</definedName>
    <definedName name="RF_TUSCIA" hidden="1">#REF!</definedName>
    <definedName name="rrrr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uolo">[26]nomi!$B$4:$B$30</definedName>
    <definedName name="SALDOAMMA">[4]Ammortamenti!#REF!</definedName>
    <definedName name="SALDOAMMC">[4]Ammortamenti!#REF!</definedName>
    <definedName name="SALDOAMMF">[4]Ammortamenti!#REF!</definedName>
    <definedName name="SaldoValore">[4]Ammortamenti!#REF!</definedName>
    <definedName name="SALDOVALOREC">[4]Ammortamenti!#REF!</definedName>
    <definedName name="SAPBEXhrIndnt" hidden="1">"Wide"</definedName>
    <definedName name="SAPBEXrevision" hidden="1">1</definedName>
    <definedName name="SAPBEXsysID" hidden="1">"BWP"</definedName>
    <definedName name="SAPBEXwbID" hidden="1">"3NFYM7AFAWPA5YDUYL4EM9FLB"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ensitivity">[19]Foglio1!$B$3:$B$4</definedName>
    <definedName name="servizio">#REF!</definedName>
    <definedName name="SIG_AA_TITLECOL" hidden="1">#REF!</definedName>
    <definedName name="SIG_AA_TITLELINE" hidden="1">#REF!</definedName>
    <definedName name="societa">[11]campi!$B$6:$B$16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>IF(Loan_Amount*Interest_Rate*Loan_Years*Loan_Start&gt;0,1,0)</definedName>
    <definedName name="sss_7">IF(Loan_Amount_7*Interest_Rate_7*Loan_Years_7*Loan_Start_7&gt;0,1,0)</definedName>
    <definedName name="STATO">[14]Foglio1!$G$3:$G$7</definedName>
    <definedName name="statocespite">[11]campi!#REF!</definedName>
    <definedName name="statomezzo">[11]campi!#REF!</definedName>
    <definedName name="Swvu.ce_storici." hidden="1">#REF!</definedName>
    <definedName name="Swvu.dd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AB13_mod_org_serv_ch">[27]TAB13_mod_org_serv_ch!#REF!</definedName>
    <definedName name="test" hidden="1">{"targetdcf",#N/A,FALSE,"Merger consequences";"TARGETASSU",#N/A,FALSE,"Merger consequences";"TERMINAL VALUE",#N/A,FALSE,"Merger consequences"}</definedName>
    <definedName name="TFR">25%</definedName>
    <definedName name="tipo">[11]campi!$J$6:$J$37</definedName>
    <definedName name="tipoimm">[25]campi!$T$6:$T$24</definedName>
    <definedName name="tipologia_di_proprietario">'[5]Tabelle Riferimento'!$B$43:$B$52</definedName>
    <definedName name="tipopossesso">[28]Acquisti_att!$C$60:$C$63</definedName>
    <definedName name="Total_Interest">#REF!</definedName>
    <definedName name="Total_Pay">#REF!</definedName>
    <definedName name="Total_Payment">Scheduled_Payment+Extra_Payment</definedName>
    <definedName name="Total_Payment_7">#NAME?+#NAME?</definedName>
    <definedName name="ufficio">[6]campi!$D$6:$D$57</definedName>
    <definedName name="uhiuk" hidden="1">{"adj95mult",#N/A,FALSE,"COMPCO";"adj95est",#N/A,FALSE,"COMPCO"}</definedName>
    <definedName name="uipue4twputp" hidden="1">{"'Sheet1'!$A$1:$H$96"}</definedName>
    <definedName name="VALORE">[4]Ammortamenti!#REF!</definedName>
    <definedName name="Values_Entered">IF(Loan_Amount*Interest_Rate*Loan_Years*Loan_Start&gt;0,1,0)</definedName>
    <definedName name="Values_Entered_7">IF(Loan_Amount_7*Interest_Rate_7*Loan_Years_7*Loan_Start_7&gt;0,1,0)</definedName>
    <definedName name="vdce" hidden="1">{#N/A,#N/A,TRUE,"Main Issues";#N/A,#N/A,TRUE,"Income statement ($)"}</definedName>
    <definedName name="vedvc" hidden="1">{#N/A,#N/A,TRUE,"Main Issues";#N/A,#N/A,TRUE,"Income statement ($)"}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dink" hidden="1">{#N/A,#N/A,FALSE,"Colombo";#N/A,#N/A,FALSE,"Colata";#N/A,#N/A,FALSE,"Colombo + Colata"}</definedName>
    <definedName name="wrn.2._.pagers." hidden="1">{"Cover",#N/A,FALSE,"Cover";"Summary",#N/A,FALSE,"Summarpage"}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QUIROR._.DCF." hidden="1">{"AQUIRORDCF",#N/A,FALSE,"Merger consequences";"Acquirorassns",#N/A,FALSE,"Merger consequences"}</definedName>
    <definedName name="wrn.compco.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rso_forecast." hidden="1">{"ce_storici",#N/A,FALSE}</definedName>
    <definedName name="wrn.Danilo." hidden="1">{#N/A,#N/A,TRUE,"Main Issues";#N/A,#N/A,TRUE,"Income statement ($)"}</definedName>
    <definedName name="wrn.DCF." hidden="1">{"DCF1",#N/A,FALSE,"SIERRA DCF";"MATRIX1",#N/A,FALSE,"SIERRA DCF"}</definedName>
    <definedName name="wrn.DCF_Terminal_Value_qchm." hidden="1">{"qchm_dcf",#N/A,FALSE,"QCHMDCF2";"qchm_terminal",#N/A,FALSE,"QCHMDCF2"}</definedName>
    <definedName name="wrn.Economic._.Value._.Added._.Analysis." hidden="1">{"EVA",#N/A,FALSE,"EVA";"WACC",#N/A,FALSE,"WACC"}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OUTPUT." hidden="1">{"DCF","UPSIDE CASE",FALSE,"Sheet1";"DCF","BASE CASE",FALSE,"Sheet1";"DCF","DOWNSIDE CASE",FALSE,"Sheet1"}</definedName>
    <definedName name="wrn.Pulp." hidden="1">{"Pulp Production",#N/A,FALSE,"Pulp";"Pulp Earnings",#N/A,FALSE,"Pulp"}</definedName>
    <definedName name="wrn.Summaries." hidden="1">{"Assumptions",#N/A,TRUE,"IRR";"Balance Sheet",#N/A,TRUE,"IRR";"Profit and Loss",#N/A,TRUE,"IRR";"Cahsflow",#N/A,TRUE,"IRR";"Day 1",#N/A,TRUE,"IRR";"Day 1 Chart",#N/A,TRUE,"Day 1"}</definedName>
    <definedName name="wrn.TARGET._.DCF." hidden="1">{"targetdcf",#N/A,FALSE,"Merger consequences";"TARGETASSU",#N/A,FALSE,"Merger consequences";"TERMINAL VALUE",#N/A,FALSE,"Merger consequences"}</definedName>
    <definedName name="wrn.test." hidden="1">{#N/A,#N/A,TRUE,"Matrix-BD"}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XX" hidden="1">{"adj95mult",#N/A,FALSE,"COMPCO";"adj95est",#N/A,FALSE,"COMPCO"}</definedName>
    <definedName name="xxx">IF(Values_Entered,Header_Row+xxxx,Header_Row)</definedName>
    <definedName name="xxx_7">IF(Values_Entered_7,Header_Row_7+xxxx_7,Header_Row_7)</definedName>
    <definedName name="xxxx">MATCH(0.01,End_Bal,-1)+1</definedName>
    <definedName name="xxxx_7">MATCH(0.01,End_Bal_7,-1)+1</definedName>
    <definedName name="yuiy" hidden="1">#REF!</definedName>
    <definedName name="zhguz" hidden="1">{"DCF","UPSIDE CASE",FALSE,"Sheet1";"DCF","BASE CASE",FALSE,"Sheet1";"DCF","DOWNSIDE CASE",FALSE,"Sheet1"}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57" l="1"/>
  <c r="E58"/>
  <c r="E56"/>
  <c r="D5" i="2"/>
  <c r="D4"/>
  <c r="D3"/>
  <c r="G76" i="1" l="1"/>
  <c r="G70"/>
  <c r="G67"/>
  <c r="G68" s="1"/>
  <c r="E59"/>
  <c r="E60" s="1"/>
  <c r="G43"/>
  <c r="G39"/>
  <c r="G38"/>
  <c r="F37"/>
  <c r="G36"/>
  <c r="G34"/>
  <c r="G33"/>
  <c r="G32"/>
  <c r="G31"/>
  <c r="G30"/>
  <c r="G29"/>
  <c r="F44"/>
  <c r="G27"/>
  <c r="G26"/>
  <c r="G25"/>
  <c r="G24"/>
  <c r="E28"/>
  <c r="F21"/>
  <c r="G20"/>
  <c r="G16"/>
  <c r="E15"/>
  <c r="G15" s="1"/>
  <c r="G13"/>
  <c r="E12"/>
  <c r="G12" s="1"/>
  <c r="G9"/>
  <c r="G7"/>
  <c r="G6"/>
  <c r="F46" l="1"/>
  <c r="E17"/>
  <c r="E19" s="1"/>
  <c r="G19" s="1"/>
  <c r="E40"/>
  <c r="E42" s="1"/>
  <c r="G42" s="1"/>
  <c r="G28"/>
  <c r="G10"/>
  <c r="G8" l="1"/>
  <c r="G23" l="1"/>
  <c r="G5"/>
  <c r="E21"/>
  <c r="G35"/>
  <c r="E37"/>
  <c r="G37" s="1"/>
  <c r="E44" l="1"/>
  <c r="G44" s="1"/>
  <c r="G21"/>
  <c r="E46" l="1"/>
  <c r="G46"/>
  <c r="G69" s="1"/>
  <c r="G73" l="1"/>
  <c r="G74" s="1"/>
  <c r="G71"/>
</calcChain>
</file>

<file path=xl/sharedStrings.xml><?xml version="1.0" encoding="utf-8"?>
<sst xmlns="http://schemas.openxmlformats.org/spreadsheetml/2006/main" count="156" uniqueCount="94">
  <si>
    <t xml:space="preserve">       PEF 2020</t>
  </si>
  <si>
    <t>Allegato 1 alla Determinazione n. 02/DRIF/2020</t>
  </si>
  <si>
    <t>Input dati 
Ciclo integrato RU</t>
  </si>
  <si>
    <t xml:space="preserve">Ambito tariffario/Comune di 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</si>
  <si>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</si>
  <si>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</si>
  <si>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</si>
  <si>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</si>
  <si>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t>Legenda celle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</si>
  <si>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</si>
  <si>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</si>
  <si>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t>compilazione libera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</si>
  <si>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</si>
  <si>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t>da inserire solo nel caso di singolo gestore</t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</si>
  <si>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</si>
  <si>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t>non compilabile</t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</si>
  <si>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</si>
  <si>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t>celle contenenti formule</t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</si>
  <si>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</si>
  <si>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t>celle contenenti formule/totali</t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</si>
  <si>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</si>
  <si>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t>dato MTR</t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</si>
  <si>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</si>
  <si>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</si>
  <si>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</si>
  <si>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</si>
  <si>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</si>
  <si>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</si>
  <si>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</si>
  <si>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</si>
  <si>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</si>
  <si>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</si>
  <si>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</t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</si>
  <si>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</si>
  <si>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</si>
  <si>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</si>
  <si>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</si>
  <si>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</si>
  <si>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</si>
  <si>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</si>
  <si>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</si>
  <si>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</si>
  <si>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</si>
  <si>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</si>
  <si>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</si>
  <si>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</si>
  <si>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</si>
  <si>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</si>
  <si>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</si>
  <si>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</si>
  <si>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</si>
  <si>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</si>
  <si>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</si>
  <si>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</si>
  <si>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</si>
  <si>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</si>
  <si>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t>Detrazioni di cui al comma 1.4 della Determina n. 2/DRIF/2020</t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</si>
  <si>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</si>
  <si>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 xml:space="preserve">Grandezze fisico-tecniche </t>
  </si>
  <si>
    <t>% rd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</si>
  <si>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</si>
  <si>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costo unitario effettivo - Cueff  €cent/kg</t>
  </si>
  <si>
    <t>fabbisogno standard €cent/kg</t>
  </si>
  <si>
    <t xml:space="preserve">costo medio settore €cent/kg </t>
  </si>
  <si>
    <t>Coefficiente di gradualità</t>
  </si>
  <si>
    <r>
      <t xml:space="preserve">valutazione rispetto agli obiettivi di rd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</si>
  <si>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</si>
  <si>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</t>
    </r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</si>
  <si>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</si>
  <si>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</si>
  <si>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</si>
  <si>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</si>
  <si>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</si>
  <si>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</si>
  <si>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</si>
  <si>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</si>
  <si>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</si>
  <si>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</si>
  <si>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</si>
  <si>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</si>
  <si>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</si>
  <si>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>∑Tmax  (entrate tariffarie massime applicabili nel rispetto del limite di crescita)</t>
  </si>
  <si>
    <t>delta ( ∑Ta-∑Tmax)</t>
  </si>
  <si>
    <t xml:space="preserve">Attività esterne Ciclo integrato RU </t>
  </si>
  <si>
    <t>Range parametri</t>
  </si>
  <si>
    <t xml:space="preserve">Parametri di gradualità </t>
  </si>
  <si>
    <t>se Cueff &gt; fabbisogno standard</t>
  </si>
  <si>
    <t>se Cueff &lt; fabbisogno standard</t>
  </si>
  <si>
    <t>y1 valorizzato tenendo conto della valutazione del rispetto degli obiettivi
di raccolta differenziata da raggiungere</t>
  </si>
  <si>
    <t>%</t>
  </si>
  <si>
    <t>y2 quantificato considerando l’efficacia delle attività di preparazione per
il riutilizzo e il riciclo</t>
  </si>
  <si>
    <t>y3 determinato sulla base delle risultanze di indagini di soddisfazione degli
utenti del servizio, svolte in modo indipendente, o con riferimento al grado di
rispetto della Carta dei servizi</t>
  </si>
  <si>
    <t>rateizzazione del conguaglio</t>
  </si>
  <si>
    <t>numero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</si>
</sst>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_-;\-* #,##0_-;_-* &quot;-&quot;??_-;_-@_-"/>
    <numFmt numFmtId="167" formatCode="0.0%"/>
    <numFmt numFmtId="168" formatCode="_-* #,##0\ _€_-;\-* #,##0\ _€_-;_-* &quot;-&quot;??\ _€_-;_-@_-"/>
    <numFmt numFmtId="169" formatCode="_-* #,##0.000_-;\-* #,##0.000_-;_-* &quot;-&quot;??_-;_-@_-"/>
    <numFmt numFmtId="170" formatCode="_-* #,##0.000\ _€_-;\-* #,##0.000\ _€_-;_-* &quot;-&quot;??\ _€_-;_-@_-"/>
    <numFmt numFmtId="171" formatCode="#,##0_ ;\-#,##0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vertAlign val="subscript"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2"/>
      <name val="Calibri"/>
      <family val="2"/>
      <scheme val="minor"/>
    </font>
    <font>
      <sz val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ay">
        <bgColor theme="0" tint="-0.14996795556505021"/>
      </patternFill>
    </fill>
  </fills>
  <borders count="6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5">
    <xf numFmtId="0" fontId="0" fillId="0" borderId="0" xfId="0"/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5" fillId="2" borderId="2" xfId="0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3" applyFill="1" applyBorder="1"/>
    <xf numFmtId="0" fontId="8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" fillId="2" borderId="11" xfId="1" applyNumberFormat="1" applyFont="1" applyFill="1" applyBorder="1" applyAlignment="1" applyProtection="1">
      <alignment horizontal="center" vertical="center"/>
      <protection locked="0"/>
    </xf>
    <xf numFmtId="166" fontId="0" fillId="2" borderId="11" xfId="1" applyNumberFormat="1" applyFont="1" applyFill="1" applyBorder="1" applyAlignment="1" applyProtection="1">
      <alignment horizontal="center" vertical="center"/>
      <protection locked="0"/>
    </xf>
    <xf numFmtId="166" fontId="1" fillId="3" borderId="11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166" fontId="0" fillId="3" borderId="12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166" fontId="4" fillId="6" borderId="12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167" fontId="0" fillId="7" borderId="12" xfId="2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9" fontId="1" fillId="4" borderId="11" xfId="2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/>
    <xf numFmtId="43" fontId="7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>
      <alignment vertical="center"/>
    </xf>
    <xf numFmtId="166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horizontal="center" vertical="center"/>
    </xf>
    <xf numFmtId="166" fontId="4" fillId="6" borderId="14" xfId="1" applyNumberFormat="1" applyFont="1" applyFill="1" applyBorder="1" applyAlignment="1">
      <alignment horizontal="center" vertical="center"/>
    </xf>
    <xf numFmtId="0" fontId="8" fillId="2" borderId="15" xfId="0" applyFont="1" applyFill="1" applyBorder="1" applyProtection="1"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6" fontId="1" fillId="2" borderId="17" xfId="1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 applyProtection="1">
      <alignment horizontal="center" vertical="center"/>
      <protection locked="0"/>
    </xf>
    <xf numFmtId="166" fontId="0" fillId="2" borderId="4" xfId="1" applyNumberFormat="1" applyFont="1" applyFill="1" applyBorder="1" applyAlignment="1" applyProtection="1">
      <alignment horizontal="center" vertical="center"/>
      <protection locked="0"/>
    </xf>
    <xf numFmtId="166" fontId="1" fillId="3" borderId="18" xfId="1" applyNumberFormat="1" applyFont="1" applyFill="1" applyBorder="1" applyAlignment="1">
      <alignment horizontal="center" vertical="center"/>
    </xf>
    <xf numFmtId="166" fontId="1" fillId="3" borderId="19" xfId="1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166" fontId="1" fillId="2" borderId="21" xfId="1" applyNumberFormat="1" applyFont="1" applyFill="1" applyBorder="1" applyAlignment="1" applyProtection="1">
      <alignment horizontal="center" vertical="center"/>
      <protection locked="0"/>
    </xf>
    <xf numFmtId="166" fontId="0" fillId="2" borderId="21" xfId="1" applyNumberFormat="1" applyFont="1" applyFill="1" applyBorder="1" applyAlignment="1" applyProtection="1">
      <alignment horizontal="center" vertical="center"/>
      <protection locked="0"/>
    </xf>
    <xf numFmtId="166" fontId="1" fillId="3" borderId="22" xfId="1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166" fontId="1" fillId="3" borderId="26" xfId="1" applyNumberFormat="1" applyFont="1" applyFill="1" applyBorder="1" applyAlignment="1">
      <alignment horizontal="center" vertical="center"/>
    </xf>
    <xf numFmtId="166" fontId="0" fillId="3" borderId="26" xfId="1" applyNumberFormat="1" applyFont="1" applyFill="1" applyBorder="1" applyAlignment="1">
      <alignment horizontal="center" vertical="center"/>
    </xf>
    <xf numFmtId="166" fontId="1" fillId="3" borderId="27" xfId="1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66" fontId="1" fillId="2" borderId="28" xfId="1" applyNumberFormat="1" applyFont="1" applyFill="1" applyBorder="1" applyAlignment="1" applyProtection="1">
      <alignment horizontal="center" vertical="center"/>
      <protection locked="0"/>
    </xf>
    <xf numFmtId="166" fontId="0" fillId="2" borderId="28" xfId="1" applyNumberFormat="1" applyFont="1" applyFill="1" applyBorder="1" applyAlignment="1" applyProtection="1">
      <alignment horizontal="center" vertical="center"/>
      <protection locked="0"/>
    </xf>
    <xf numFmtId="0" fontId="8" fillId="2" borderId="20" xfId="0" quotePrefix="1" applyFont="1" applyFill="1" applyBorder="1" applyAlignment="1">
      <alignment vertical="center"/>
    </xf>
    <xf numFmtId="166" fontId="0" fillId="0" borderId="21" xfId="1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166" fontId="1" fillId="2" borderId="9" xfId="1" applyNumberFormat="1" applyFont="1" applyFill="1" applyBorder="1" applyAlignment="1" applyProtection="1">
      <alignment horizontal="center" vertical="center"/>
      <protection locked="0"/>
    </xf>
    <xf numFmtId="166" fontId="0" fillId="2" borderId="9" xfId="1" applyNumberFormat="1" applyFont="1" applyFill="1" applyBorder="1" applyAlignment="1" applyProtection="1">
      <alignment horizontal="center" vertical="center"/>
      <protection locked="0"/>
    </xf>
    <xf numFmtId="166" fontId="1" fillId="3" borderId="29" xfId="1" applyNumberFormat="1" applyFont="1" applyFill="1" applyBorder="1" applyAlignment="1">
      <alignment horizontal="center" vertical="center"/>
    </xf>
    <xf numFmtId="166" fontId="0" fillId="0" borderId="9" xfId="1" applyNumberFormat="1" applyFont="1" applyFill="1" applyBorder="1" applyAlignment="1" applyProtection="1">
      <alignment horizontal="center" vertical="center"/>
      <protection locked="0"/>
    </xf>
    <xf numFmtId="166" fontId="4" fillId="6" borderId="9" xfId="1" applyNumberFormat="1" applyFont="1" applyFill="1" applyBorder="1" applyAlignment="1">
      <alignment horizontal="center" vertical="center"/>
    </xf>
    <xf numFmtId="166" fontId="4" fillId="6" borderId="29" xfId="1" applyNumberFormat="1" applyFont="1" applyFill="1" applyBorder="1" applyAlignment="1">
      <alignment horizontal="center" vertical="center"/>
    </xf>
    <xf numFmtId="166" fontId="1" fillId="0" borderId="9" xfId="1" applyNumberFormat="1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>
      <alignment vertical="center"/>
    </xf>
    <xf numFmtId="0" fontId="13" fillId="6" borderId="14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right"/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5" fillId="2" borderId="17" xfId="0" applyFont="1" applyFill="1" applyBorder="1" applyAlignment="1" applyProtection="1">
      <alignment horizontal="center"/>
      <protection locked="0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9" fontId="1" fillId="2" borderId="9" xfId="2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168" fontId="7" fillId="4" borderId="33" xfId="1" applyNumberFormat="1" applyFont="1" applyFill="1" applyBorder="1" applyAlignment="1" applyProtection="1">
      <alignment horizontal="center" vertical="center"/>
      <protection locked="0"/>
    </xf>
    <xf numFmtId="168" fontId="7" fillId="4" borderId="34" xfId="1" applyNumberFormat="1" applyFon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165" fontId="7" fillId="4" borderId="8" xfId="1" applyNumberFormat="1" applyFont="1" applyFill="1" applyBorder="1" applyAlignment="1" applyProtection="1">
      <alignment horizontal="center" vertical="center"/>
      <protection locked="0"/>
    </xf>
    <xf numFmtId="165" fontId="7" fillId="4" borderId="12" xfId="1" applyNumberFormat="1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vertical="center"/>
    </xf>
    <xf numFmtId="0" fontId="8" fillId="2" borderId="17" xfId="0" applyFont="1" applyFill="1" applyBorder="1"/>
    <xf numFmtId="0" fontId="28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0" fontId="7" fillId="4" borderId="31" xfId="2" applyNumberFormat="1" applyFont="1" applyFill="1" applyBorder="1" applyAlignment="1" applyProtection="1">
      <alignment horizontal="center" vertical="center"/>
      <protection locked="0"/>
    </xf>
    <xf numFmtId="43" fontId="0" fillId="4" borderId="32" xfId="0" applyNumberFormat="1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>
      <alignment horizontal="center" vertical="center"/>
    </xf>
    <xf numFmtId="0" fontId="28" fillId="4" borderId="8" xfId="0" applyFont="1" applyFill="1" applyBorder="1" applyAlignment="1">
      <alignment vertical="center"/>
    </xf>
    <xf numFmtId="43" fontId="0" fillId="4" borderId="12" xfId="0" applyNumberFormat="1" applyFill="1" applyBorder="1" applyAlignment="1" applyProtection="1">
      <alignment horizontal="center" vertical="center"/>
      <protection locked="0"/>
    </xf>
    <xf numFmtId="9" fontId="4" fillId="6" borderId="40" xfId="2" applyFont="1" applyFill="1" applyBorder="1" applyAlignment="1">
      <alignment horizontal="center" vertical="center"/>
    </xf>
    <xf numFmtId="2" fontId="4" fillId="6" borderId="41" xfId="0" applyNumberFormat="1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9" fontId="4" fillId="6" borderId="43" xfId="2" applyFont="1" applyFill="1" applyBorder="1" applyAlignment="1">
      <alignment horizontal="center" vertical="center"/>
    </xf>
    <xf numFmtId="2" fontId="4" fillId="6" borderId="44" xfId="0" applyNumberFormat="1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32" fillId="2" borderId="15" xfId="0" applyFont="1" applyFill="1" applyBorder="1" applyProtection="1">
      <protection locked="0"/>
    </xf>
    <xf numFmtId="0" fontId="23" fillId="7" borderId="6" xfId="0" applyFont="1" applyFill="1" applyBorder="1"/>
    <xf numFmtId="0" fontId="13" fillId="7" borderId="46" xfId="0" applyFont="1" applyFill="1" applyBorder="1" applyAlignment="1">
      <alignment horizontal="center"/>
    </xf>
    <xf numFmtId="0" fontId="8" fillId="0" borderId="0" xfId="0" applyFont="1"/>
    <xf numFmtId="0" fontId="0" fillId="5" borderId="47" xfId="0" applyFill="1" applyBorder="1" applyAlignment="1">
      <alignment horizontal="center" vertical="center"/>
    </xf>
    <xf numFmtId="167" fontId="1" fillId="7" borderId="39" xfId="2" applyNumberFormat="1" applyFont="1" applyFill="1" applyBorder="1" applyAlignment="1">
      <alignment horizontal="center"/>
    </xf>
    <xf numFmtId="10" fontId="1" fillId="4" borderId="35" xfId="0" applyNumberFormat="1" applyFont="1" applyFill="1" applyBorder="1" applyAlignment="1" applyProtection="1">
      <alignment horizontal="center" vertical="center"/>
      <protection locked="0"/>
    </xf>
    <xf numFmtId="167" fontId="4" fillId="6" borderId="35" xfId="2" applyNumberFormat="1" applyFont="1" applyFill="1" applyBorder="1" applyAlignment="1">
      <alignment horizontal="center" vertical="center"/>
    </xf>
    <xf numFmtId="169" fontId="4" fillId="6" borderId="35" xfId="1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0" fontId="13" fillId="6" borderId="28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6" fontId="1" fillId="6" borderId="35" xfId="1" applyNumberFormat="1" applyFont="1" applyFill="1" applyBorder="1" applyAlignment="1">
      <alignment horizontal="center"/>
    </xf>
    <xf numFmtId="0" fontId="8" fillId="8" borderId="8" xfId="0" applyFont="1" applyFill="1" applyBorder="1" applyAlignment="1">
      <alignment vertical="center"/>
    </xf>
    <xf numFmtId="0" fontId="13" fillId="8" borderId="28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70" fontId="4" fillId="6" borderId="38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1" fontId="8" fillId="2" borderId="0" xfId="0" applyNumberFormat="1" applyFont="1" applyFill="1"/>
    <xf numFmtId="0" fontId="13" fillId="9" borderId="31" xfId="0" applyFont="1" applyFill="1" applyBorder="1" applyAlignment="1">
      <alignment vertical="center"/>
    </xf>
    <xf numFmtId="0" fontId="13" fillId="9" borderId="32" xfId="0" applyFont="1" applyFill="1" applyBorder="1" applyAlignment="1">
      <alignment horizontal="center" vertical="center"/>
    </xf>
    <xf numFmtId="0" fontId="8" fillId="2" borderId="49" xfId="0" applyFont="1" applyFill="1" applyBorder="1"/>
    <xf numFmtId="166" fontId="1" fillId="3" borderId="39" xfId="1" applyNumberFormat="1" applyFont="1" applyFill="1" applyBorder="1" applyAlignment="1">
      <alignment horizontal="center" vertical="center"/>
    </xf>
    <xf numFmtId="0" fontId="13" fillId="9" borderId="36" xfId="0" applyFont="1" applyFill="1" applyBorder="1" applyAlignment="1">
      <alignment vertical="center"/>
    </xf>
    <xf numFmtId="0" fontId="13" fillId="9" borderId="37" xfId="0" applyFont="1" applyFill="1" applyBorder="1" applyAlignment="1">
      <alignment horizontal="center" vertical="center"/>
    </xf>
    <xf numFmtId="0" fontId="8" fillId="2" borderId="50" xfId="0" applyFont="1" applyFill="1" applyBorder="1"/>
    <xf numFmtId="166" fontId="1" fillId="3" borderId="38" xfId="1" applyNumberFormat="1" applyFont="1" applyFill="1" applyBorder="1" applyAlignment="1">
      <alignment horizontal="center" vertical="center"/>
    </xf>
    <xf numFmtId="166" fontId="8" fillId="2" borderId="0" xfId="0" applyNumberFormat="1" applyFont="1" applyFill="1"/>
    <xf numFmtId="0" fontId="31" fillId="10" borderId="43" xfId="0" applyFont="1" applyFill="1" applyBorder="1" applyAlignment="1">
      <alignment vertical="center"/>
    </xf>
    <xf numFmtId="0" fontId="31" fillId="10" borderId="44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166" fontId="1" fillId="0" borderId="51" xfId="1" applyNumberFormat="1" applyFont="1" applyFill="1" applyBorder="1" applyAlignment="1" applyProtection="1">
      <alignment horizontal="center" vertical="center"/>
      <protection locked="0"/>
    </xf>
    <xf numFmtId="166" fontId="1" fillId="3" borderId="52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5" fillId="2" borderId="0" xfId="0" applyFont="1" applyFill="1" applyAlignment="1" applyProtection="1">
      <alignment vertical="center"/>
      <protection hidden="1"/>
    </xf>
    <xf numFmtId="0" fontId="36" fillId="2" borderId="0" xfId="0" applyFont="1" applyFill="1" applyProtection="1"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8" fillId="11" borderId="12" xfId="0" applyFont="1" applyFill="1" applyBorder="1" applyAlignment="1" applyProtection="1">
      <alignment horizontal="left" vertical="center" wrapText="1" indent="2"/>
      <protection hidden="1"/>
    </xf>
    <xf numFmtId="0" fontId="38" fillId="11" borderId="12" xfId="0" quotePrefix="1" applyFont="1" applyFill="1" applyBorder="1" applyAlignment="1" applyProtection="1">
      <alignment horizontal="center" vertical="center"/>
      <protection hidden="1"/>
    </xf>
    <xf numFmtId="9" fontId="38" fillId="12" borderId="58" xfId="2" applyFont="1" applyFill="1" applyBorder="1" applyAlignment="1" applyProtection="1">
      <alignment horizontal="right" vertical="center"/>
      <protection locked="0" hidden="1"/>
    </xf>
    <xf numFmtId="10" fontId="0" fillId="0" borderId="56" xfId="2" applyNumberFormat="1" applyFont="1" applyBorder="1" applyAlignment="1">
      <alignment wrapText="1"/>
    </xf>
    <xf numFmtId="10" fontId="0" fillId="0" borderId="57" xfId="2" applyNumberFormat="1" applyFont="1" applyBorder="1" applyAlignment="1">
      <alignment wrapText="1"/>
    </xf>
    <xf numFmtId="10" fontId="0" fillId="0" borderId="57" xfId="2" applyNumberFormat="1" applyFont="1" applyFill="1" applyBorder="1" applyAlignment="1">
      <alignment wrapText="1"/>
    </xf>
    <xf numFmtId="10" fontId="0" fillId="0" borderId="59" xfId="2" applyNumberFormat="1" applyFont="1" applyFill="1" applyBorder="1" applyAlignment="1">
      <alignment wrapText="1"/>
    </xf>
    <xf numFmtId="10" fontId="0" fillId="0" borderId="60" xfId="2" applyNumberFormat="1" applyFont="1" applyBorder="1" applyAlignment="1">
      <alignment wrapText="1"/>
    </xf>
    <xf numFmtId="10" fontId="0" fillId="0" borderId="61" xfId="2" applyNumberFormat="1" applyFont="1" applyBorder="1" applyAlignment="1">
      <alignment wrapText="1"/>
    </xf>
    <xf numFmtId="10" fontId="0" fillId="0" borderId="61" xfId="2" applyNumberFormat="1" applyFont="1" applyFill="1" applyBorder="1" applyAlignment="1">
      <alignment wrapText="1"/>
    </xf>
    <xf numFmtId="10" fontId="0" fillId="0" borderId="62" xfId="2" applyNumberFormat="1" applyFont="1" applyFill="1" applyBorder="1" applyAlignment="1">
      <alignment wrapText="1"/>
    </xf>
    <xf numFmtId="0" fontId="18" fillId="11" borderId="12" xfId="0" applyFont="1" applyFill="1" applyBorder="1" applyAlignment="1" applyProtection="1">
      <alignment horizontal="left" vertical="center" indent="2"/>
      <protection hidden="1"/>
    </xf>
    <xf numFmtId="43" fontId="38" fillId="12" borderId="58" xfId="1" applyFont="1" applyFill="1" applyBorder="1" applyAlignment="1" applyProtection="1">
      <alignment horizontal="right" vertical="center"/>
      <protection locked="0" hidden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164" fontId="38" fillId="13" borderId="12" xfId="0" applyNumberFormat="1" applyFont="1" applyFill="1" applyBorder="1" applyAlignment="1" applyProtection="1">
      <alignment horizontal="right" vertical="center"/>
      <protection locked="0" hidden="1"/>
    </xf>
    <xf numFmtId="0" fontId="6" fillId="2" borderId="2" xfId="0" applyFont="1" applyFill="1" applyBorder="1" applyAlignment="1">
      <alignment horizontal="right"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</cellXfs>
  <cellStyles count="4">
    <cellStyle name="Migliaia" xfId="1" builtinId="3"/>
    <cellStyle name="Normale" xfId="0" builtinId="0"/>
    <cellStyle name="Percentuale" xfId="2" builtinId="5"/>
    <cellStyle name="Tito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5F680365-B3E5-47FE-BD83-3DAC224DF717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maura.santoni\AppData\Local\Microsoft\Windows\Temporary%20Internet%20Files\Content.Outlook\1PE7I8D9\150723_BP_Siena%20con%20simulazioni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r\Hd%20dati\Healthcare\Personal\Ferdinand\Consumer\Puig\Trading%20multiple\TEMP\C.data.WBOND.notes_cdi\Platinum1\Platinum%20FC%20DCF%2016%20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Budget\Budget%202015\Differenze%20Bdg%202204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a.santoni/AppData/Local/Microsoft/Windows/Temporary%20Internet%20Files/Content.Outlook/O5QX5RIN/Imposte%20esercizio_%20differite%20_%20anticipate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RIF\RTR\Raccolta%20dati\Raccolta%20dati%20CICLO%20INTEGRATO%20-%20Delib%20715-2018\INVIO%20FILE%20TEST\Savno%20Srl\SavnoSrl_Costi_2017%20de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6\New%20Data%20Base\Personale\DB%20personale_29022013%20rev01%20Rev%20Mau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r\Hd%20dati\Documents%20and%20Settings\m.giannobi.PALLADIOVI\Desktop\BBQ_%20UPDATE_V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A-MERGERS%20&amp;%20ACQUISITIONS\File%20documentazione%20utile\Omar\BP+Valutazio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ALLO\M-a\Matteo\Filartex\Comps%20Filartex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allo\m-a\Massimo\Cisalfa\retail-sport-comp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D-AMMINISTRATORE%20DELEGATO/AD-500%20AMMINISTRAZIONE%20E%20FINANZA/AD-502%20BILANCIO/CONTABILITA%2001/Cespiti/database%20attrezzature%20GESTORI_Sei_rev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Budget\Budget%202015\investimenti%20mezzi%20e%20attrezzatu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a/AppData/Roaming/Microsoft/Excel/cespiti/Controllo%20cespiti%20al%2030%2006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a/AppData/Roaming/Microsoft/Excel/ATS-%20Sintesi%20SSR%20v01m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ARCHIVIO%202013/Marco/Cartella%20SEI/valori%20SEI%20automezz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Input%20CdG\Piano%20Ammortamenti%20al%2030_09%20da%20Contabilit&#22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lessandro\Documents\TRANSITORI\Promodesign\Bilanci\Bilancio%202008\NetSpring\Simulazioni\Simunlazione%20risultato%20economico%20al%2031-12-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sravizzola\Desktop\Job\Sei%20Toscana\Gruppi%20di%20Lavoro\Flussi%20e%20Impianti\Materiale%20ricevuto%20da%20SEI\Investimenti\INPUT%20PEF%20Impiant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Budget\Budget%202017\Budget%20finanziario_rev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2-Corrispettivi\Corrispettivo%202018\Assestamento\Flussi\Copia%20di%20P18_inviato_ATS_09ott17_disaggregato_assestamento_definitiv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-s-fs-1\shared\AA-MERGERS%20&amp;%20ACQUISITIONS\File%20documentazione%20utile\Omar\BP+Valutazion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2-Corrispettivi\Corrispettivo%202016\corrispettivo%202016%20-%2018112016%20con%20FS%20S_Zeno%20modificati\modello%20corrispettivo_2016_SEI%20_con%20conguagli%202014_%2018112016%20-%20Corr_F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2-Corrispettivi\Corrispettivo%202015\corrispettivo%202015%2003032016_DEF\modello%20corrispettivo_03%20inflazione%20impianti%20-%20con%20ore%20ato%20-%20def%202015_rettifiche%20da%20incontro%20ATO_REV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esei/AppData/Local/Microsoft/Windows/Temporary%20Internet%20Files/Content.Outlook/JI3QSK0W/elad/Pro6/corrispettivo_rev2803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D-AMMINISTRATORE%20DELEGATO/AD-500%20AMMINISTRAZIONE%20E%20FINANZA/AD-502%20BILANCIO/CONTABILITA%2001/Cespiti/Database%20automezzi%20GESTORI_SEI_rev22%20(mod%20aisa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CdG\CdG_2015\3_CdG_Gen-Settembre%202015\chiusura%20CdG%2030-9-2015\Cdg%20Gen%20-%20Set%2019.11.15%20-%20Rev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CAMBIO%20DATI\SCAMBIO\CDG-PROGETTAZIONE\old\riepiloghi%20aprile%202014\GrNord\Valdelsa\Sintesi,%20corrispettivo%20e%20confronto%20con%20attuale_rev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GE\CGE03-CoGE\Budget\Budget%202017\BDG%20risposte%20dai%20ruoli\Mezzi%20e%20Attrezzature%20REV09%202017_revadm_SENZA_COOPL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i"/>
      <sheetName val="Consumi e costi"/>
      <sheetName val="Costi forniti dal comune"/>
      <sheetName val="Fatturato e costi manutenzione"/>
      <sheetName val="Analisi costi installazione-PL"/>
      <sheetName val="Interventi di messa a norma"/>
      <sheetName val="Investimenti"/>
      <sheetName val="Business Plan V1"/>
      <sheetName val="Sintesi PEF V1"/>
      <sheetName val="Sintesi PEF tax V1"/>
      <sheetName val="Business Plan Terni"/>
      <sheetName val="Business Plan Progetto V2"/>
      <sheetName val="Sintesi PEF Progetto V2"/>
      <sheetName val="Business Plan 2 Prog. (7anni)"/>
      <sheetName val="Sintesi PEF 2 Prog. (7anni)"/>
      <sheetName val="Info_generali"/>
      <sheetName val="Consumi_e_costi"/>
      <sheetName val="Costi_forniti_dal_comune"/>
      <sheetName val="Fatturato_e_costi_manutenzione"/>
      <sheetName val="Analisi_costi_installazione-PL"/>
      <sheetName val="Interventi_di_messa_a_norma"/>
      <sheetName val="Business_Plan_V1"/>
      <sheetName val="Sintesi_PEF_V1"/>
      <sheetName val="Sintesi_PEF_tax_V1"/>
      <sheetName val="Business_Plan_Terni"/>
      <sheetName val="Business_Plan_Progetto_V2"/>
      <sheetName val="Sintesi_PEF_Progetto_V2"/>
      <sheetName val="Business_Plan_2_Prog__(7anni)"/>
      <sheetName val="Sintesi_PEF_2_Prog__(7anni)"/>
      <sheetName val="Parametri Rab"/>
    </sheetNames>
    <sheetDataSet>
      <sheetData sheetId="0"/>
      <sheetData sheetId="1">
        <row r="129">
          <cell r="R129">
            <v>0.16088569658017579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9">
          <cell r="R129">
            <v>0.16088569658017579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Betas"/>
      <sheetName val="Calcs BS"/>
      <sheetName val="AFC"/>
      <sheetName val="SFC"/>
      <sheetName val="Summary Markets"/>
      <sheetName val="Calcs IS"/>
      <sheetName val="Summary Val"/>
      <sheetName val="EVA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R SECONDARI"/>
      <sheetName val="STAZ ECOL"/>
      <sheetName val="ALTRI COSTI MAG"/>
      <sheetName val="INTERINALI"/>
      <sheetName val="ESTERNALIZZAZIONI"/>
      <sheetName val="attrezzature"/>
      <sheetName val="mezzi"/>
      <sheetName val="Differenze Bdg 220415"/>
    </sheetNames>
    <definedNames>
      <definedName name="Header_Row" refersTo="#RIF!" sheetId="2"/>
    </definedNames>
    <sheetDataSet>
      <sheetData sheetId="0"/>
      <sheetData sheetId="1"/>
      <sheetData sheetId="2">
        <row r="196">
          <cell r="F196">
            <v>100345.67056080594</v>
          </cell>
        </row>
      </sheetData>
      <sheetData sheetId="3">
        <row r="37">
          <cell r="D37">
            <v>4115071.63</v>
          </cell>
        </row>
      </sheetData>
      <sheetData sheetId="4">
        <row r="55">
          <cell r="F55">
            <v>248293.66999999998</v>
          </cell>
        </row>
      </sheetData>
      <sheetData sheetId="5">
        <row r="20">
          <cell r="D20">
            <v>149.20000000000618</v>
          </cell>
        </row>
      </sheetData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RAP"/>
      <sheetName val="IRES"/>
      <sheetName val="Ammortamenti"/>
      <sheetName val="Compensi amministratori"/>
      <sheetName val="Svalutazione crediti"/>
      <sheetName val="Imposte differite "/>
      <sheetName val="Imposte anticipate"/>
      <sheetName val="Imposte correnti"/>
      <sheetName val="Riepi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ù"/>
      <sheetName val="Dati generali"/>
      <sheetName val="ModCE"/>
      <sheetName val="ModCEATO"/>
      <sheetName val="ModCespitiGestore"/>
      <sheetName val="ModCespitiProp"/>
      <sheetName val="ModMT"/>
      <sheetName val="Tabelle Riferimento"/>
      <sheetName val="Dati econ-fin"/>
      <sheetName val="N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1967</v>
          </cell>
        </row>
        <row r="6">
          <cell r="H6">
            <v>1968</v>
          </cell>
        </row>
        <row r="7">
          <cell r="H7">
            <v>1969</v>
          </cell>
        </row>
        <row r="8">
          <cell r="H8">
            <v>1970</v>
          </cell>
        </row>
        <row r="9">
          <cell r="H9">
            <v>1971</v>
          </cell>
        </row>
        <row r="10">
          <cell r="H10">
            <v>1972</v>
          </cell>
        </row>
        <row r="11">
          <cell r="H11">
            <v>1973</v>
          </cell>
        </row>
        <row r="12">
          <cell r="H12">
            <v>1974</v>
          </cell>
        </row>
        <row r="13">
          <cell r="H13">
            <v>1975</v>
          </cell>
        </row>
        <row r="14">
          <cell r="H14">
            <v>1976</v>
          </cell>
        </row>
        <row r="15">
          <cell r="H15">
            <v>1977</v>
          </cell>
        </row>
        <row r="16">
          <cell r="H16">
            <v>1978</v>
          </cell>
        </row>
        <row r="17">
          <cell r="H17">
            <v>1979</v>
          </cell>
        </row>
        <row r="18">
          <cell r="H18">
            <v>1980</v>
          </cell>
        </row>
        <row r="19">
          <cell r="H19">
            <v>1981</v>
          </cell>
        </row>
        <row r="20">
          <cell r="H20">
            <v>1982</v>
          </cell>
        </row>
        <row r="21">
          <cell r="H21">
            <v>1983</v>
          </cell>
        </row>
        <row r="22">
          <cell r="H22">
            <v>1984</v>
          </cell>
        </row>
        <row r="23">
          <cell r="H23">
            <v>1985</v>
          </cell>
        </row>
        <row r="24">
          <cell r="H24">
            <v>1986</v>
          </cell>
        </row>
        <row r="25">
          <cell r="H25">
            <v>1987</v>
          </cell>
        </row>
        <row r="26">
          <cell r="H26">
            <v>1988</v>
          </cell>
        </row>
        <row r="27">
          <cell r="H27">
            <v>1989</v>
          </cell>
        </row>
        <row r="28">
          <cell r="H28">
            <v>1990</v>
          </cell>
        </row>
        <row r="29">
          <cell r="H29">
            <v>1991</v>
          </cell>
        </row>
        <row r="30">
          <cell r="H30">
            <v>1992</v>
          </cell>
        </row>
        <row r="31">
          <cell r="H31">
            <v>1993</v>
          </cell>
        </row>
        <row r="32">
          <cell r="H32">
            <v>1994</v>
          </cell>
        </row>
        <row r="33">
          <cell r="H33">
            <v>1995</v>
          </cell>
        </row>
        <row r="34">
          <cell r="H34">
            <v>1996</v>
          </cell>
        </row>
        <row r="35">
          <cell r="H35">
            <v>1997</v>
          </cell>
        </row>
        <row r="36">
          <cell r="H36">
            <v>1998</v>
          </cell>
        </row>
        <row r="37">
          <cell r="H37">
            <v>1999</v>
          </cell>
        </row>
        <row r="38">
          <cell r="H38">
            <v>2000</v>
          </cell>
        </row>
        <row r="39">
          <cell r="H39">
            <v>2001</v>
          </cell>
        </row>
        <row r="40">
          <cell r="H40">
            <v>2002</v>
          </cell>
        </row>
        <row r="41">
          <cell r="H41">
            <v>2003</v>
          </cell>
        </row>
        <row r="42">
          <cell r="H42">
            <v>2004</v>
          </cell>
        </row>
        <row r="43">
          <cell r="B43" t="str">
            <v>Società del Gruppo</v>
          </cell>
          <cell r="H43">
            <v>2005</v>
          </cell>
        </row>
        <row r="44">
          <cell r="B44" t="str">
            <v xml:space="preserve">Società mista il cui socio privato è il gestore </v>
          </cell>
          <cell r="H44">
            <v>2006</v>
          </cell>
        </row>
        <row r="45">
          <cell r="B45" t="str">
            <v>Altra società mista</v>
          </cell>
          <cell r="H45">
            <v>2007</v>
          </cell>
        </row>
        <row r="46">
          <cell r="B46" t="str">
            <v>Altra società privata</v>
          </cell>
          <cell r="H46">
            <v>2008</v>
          </cell>
        </row>
        <row r="47">
          <cell r="B47" t="str">
            <v>Altra società pubblica</v>
          </cell>
          <cell r="H47">
            <v>2009</v>
          </cell>
        </row>
        <row r="48">
          <cell r="B48" t="str">
            <v>Regione</v>
          </cell>
          <cell r="H48">
            <v>2010</v>
          </cell>
        </row>
        <row r="49">
          <cell r="B49" t="str">
            <v>Comune</v>
          </cell>
          <cell r="H49">
            <v>2011</v>
          </cell>
        </row>
        <row r="50">
          <cell r="B50" t="str">
            <v>Comunità montana</v>
          </cell>
          <cell r="H50">
            <v>2012</v>
          </cell>
        </row>
        <row r="51">
          <cell r="B51" t="str">
            <v>Consorzio</v>
          </cell>
          <cell r="H51">
            <v>2013</v>
          </cell>
        </row>
        <row r="52">
          <cell r="B52" t="str">
            <v>Società del patrimonio</v>
          </cell>
          <cell r="H52">
            <v>2014</v>
          </cell>
        </row>
        <row r="53">
          <cell r="H53">
            <v>2015</v>
          </cell>
        </row>
        <row r="54">
          <cell r="H54">
            <v>2016</v>
          </cell>
        </row>
        <row r="55">
          <cell r="H55">
            <v>2017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genda"/>
      <sheetName val="input"/>
      <sheetName val="Foglio1"/>
      <sheetName val="db personale"/>
      <sheetName val="campi"/>
      <sheetName val="costo adeguato"/>
      <sheetName val="Matrice modello ottimale"/>
      <sheetName val="Generale"/>
      <sheetName val="sintesi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AISA</v>
          </cell>
          <cell r="D6" t="str">
            <v>Segreteria organi societari</v>
          </cell>
          <cell r="F6">
            <v>1</v>
          </cell>
          <cell r="H6">
            <v>0</v>
          </cell>
          <cell r="J6" t="str">
            <v>CD raccolta</v>
          </cell>
          <cell r="L6" t="str">
            <v>Inps</v>
          </cell>
          <cell r="N6" t="str">
            <v>F</v>
          </cell>
          <cell r="P6" t="str">
            <v>T.D.</v>
          </cell>
          <cell r="R6" t="str">
            <v>operaio</v>
          </cell>
          <cell r="T6" t="str">
            <v>SI 1</v>
          </cell>
        </row>
        <row r="7">
          <cell r="B7" t="str">
            <v>Casentino Servizi</v>
          </cell>
          <cell r="D7" t="str">
            <v>Customer care, comunicazione e relazioni istituzionali</v>
          </cell>
          <cell r="F7" t="str">
            <v>2B</v>
          </cell>
          <cell r="H7">
            <v>1</v>
          </cell>
          <cell r="J7" t="str">
            <v>CD spazzamento</v>
          </cell>
          <cell r="L7" t="str">
            <v>Inpdap</v>
          </cell>
          <cell r="N7" t="str">
            <v>P</v>
          </cell>
          <cell r="P7" t="str">
            <v>T.I.</v>
          </cell>
          <cell r="R7" t="str">
            <v>impiegato</v>
          </cell>
          <cell r="T7" t="str">
            <v>SI 2</v>
          </cell>
        </row>
        <row r="8">
          <cell r="B8" t="str">
            <v>COSECA</v>
          </cell>
          <cell r="D8" t="str">
            <v>Servizi legali e Relazioni industriali</v>
          </cell>
          <cell r="F8" t="str">
            <v>2A</v>
          </cell>
          <cell r="J8" t="str">
            <v>CD lavaggio</v>
          </cell>
          <cell r="T8" t="str">
            <v>SI 3</v>
          </cell>
        </row>
        <row r="9">
          <cell r="B9" t="str">
            <v>CSA</v>
          </cell>
          <cell r="D9" t="str">
            <v>Staff per la gestione del CdS e CoGe</v>
          </cell>
          <cell r="F9" t="str">
            <v>3B</v>
          </cell>
          <cell r="J9" t="str">
            <v>CD racc/spazz</v>
          </cell>
          <cell r="T9" t="str">
            <v>AR 1</v>
          </cell>
        </row>
        <row r="10">
          <cell r="B10" t="str">
            <v>CSAI</v>
          </cell>
          <cell r="D10" t="str">
            <v>Gare e acquisti</v>
          </cell>
          <cell r="F10" t="str">
            <v>3A</v>
          </cell>
          <cell r="J10" t="str">
            <v>CD ssr</v>
          </cell>
          <cell r="T10" t="str">
            <v>AR 2</v>
          </cell>
        </row>
        <row r="11">
          <cell r="B11" t="str">
            <v>Siena Ambiente</v>
          </cell>
          <cell r="D11" t="str">
            <v>Amministrazione, finanza e TARES</v>
          </cell>
          <cell r="F11" t="str">
            <v>4B</v>
          </cell>
          <cell r="J11" t="str">
            <v>CD trasporto</v>
          </cell>
          <cell r="T11" t="str">
            <v>AR 3</v>
          </cell>
        </row>
        <row r="12">
          <cell r="B12" t="str">
            <v>SOGEPU</v>
          </cell>
          <cell r="D12" t="str">
            <v>Gestione tesoreria</v>
          </cell>
          <cell r="F12" t="str">
            <v>4A</v>
          </cell>
          <cell r="J12" t="str">
            <v>CD manutenzioni</v>
          </cell>
          <cell r="T12" t="str">
            <v>GR 1</v>
          </cell>
        </row>
        <row r="13">
          <cell r="B13" t="str">
            <v>Tecneco</v>
          </cell>
          <cell r="D13" t="str">
            <v>Contabilità e bilancio</v>
          </cell>
          <cell r="F13" t="str">
            <v>5B</v>
          </cell>
          <cell r="J13" t="str">
            <v>CD magazzino</v>
          </cell>
          <cell r="T13" t="str">
            <v>GR 2</v>
          </cell>
        </row>
        <row r="14">
          <cell r="B14" t="str">
            <v>Comuni</v>
          </cell>
          <cell r="D14" t="str">
            <v>TARES</v>
          </cell>
          <cell r="F14" t="str">
            <v>5A</v>
          </cell>
          <cell r="J14" t="str">
            <v>CD tares</v>
          </cell>
          <cell r="T14" t="str">
            <v>GR 3</v>
          </cell>
        </row>
        <row r="15">
          <cell r="D15" t="str">
            <v>Gestione sicurezza</v>
          </cell>
          <cell r="F15" t="str">
            <v>6B</v>
          </cell>
          <cell r="J15" t="str">
            <v>CD impianti</v>
          </cell>
        </row>
        <row r="16">
          <cell r="D16" t="str">
            <v>Area Gestionale</v>
          </cell>
          <cell r="F16" t="str">
            <v>6A</v>
          </cell>
          <cell r="J16" t="str">
            <v>CD sa</v>
          </cell>
        </row>
        <row r="17">
          <cell r="D17" t="str">
            <v>Segreteria generale: protocollo e centralino</v>
          </cell>
          <cell r="F17" t="str">
            <v>7B</v>
          </cell>
          <cell r="J17" t="str">
            <v>CD ac</v>
          </cell>
        </row>
        <row r="18">
          <cell r="D18" t="str">
            <v>Organizzazione e personale</v>
          </cell>
          <cell r="F18" t="str">
            <v>7A</v>
          </cell>
          <cell r="J18" t="str">
            <v>CIND/coordinamento</v>
          </cell>
        </row>
        <row r="19">
          <cell r="D19" t="str">
            <v>Gestione asset</v>
          </cell>
          <cell r="F19">
            <v>8</v>
          </cell>
          <cell r="J19" t="str">
            <v>CCG</v>
          </cell>
        </row>
        <row r="20">
          <cell r="D20" t="str">
            <v>Sistemi di gestione qualità e ambiente</v>
          </cell>
          <cell r="F20" t="str">
            <v>8Q</v>
          </cell>
          <cell r="J20" t="str">
            <v>extra SEI</v>
          </cell>
        </row>
        <row r="21">
          <cell r="D21" t="str">
            <v>ICT</v>
          </cell>
          <cell r="F21" t="str">
            <v>8D</v>
          </cell>
        </row>
        <row r="22">
          <cell r="D22" t="str">
            <v>Area Tecnica</v>
          </cell>
          <cell r="F22" t="str">
            <v>Q</v>
          </cell>
        </row>
        <row r="23">
          <cell r="D23" t="str">
            <v>Gestione mezzi e attrezzature</v>
          </cell>
          <cell r="F23" t="str">
            <v>D</v>
          </cell>
        </row>
        <row r="24">
          <cell r="D24" t="str">
            <v>Progettazione servizi / impianti</v>
          </cell>
        </row>
        <row r="25">
          <cell r="D25" t="str">
            <v>Gestione dati</v>
          </cell>
        </row>
        <row r="26">
          <cell r="D26" t="str">
            <v>Zona provinciale</v>
          </cell>
        </row>
        <row r="27">
          <cell r="D27" t="str">
            <v>Area di raccolta</v>
          </cell>
        </row>
        <row r="28">
          <cell r="D28" t="str">
            <v>Responsabile di cantiere operativo</v>
          </cell>
        </row>
        <row r="29">
          <cell r="D29" t="str">
            <v>Operativo raccolta</v>
          </cell>
        </row>
        <row r="30">
          <cell r="D30" t="str">
            <v>Operativo manutenzione mezzi</v>
          </cell>
        </row>
        <row r="31">
          <cell r="D31" t="str">
            <v>Operativo raccolta / spazzamento</v>
          </cell>
        </row>
        <row r="32">
          <cell r="D32" t="str">
            <v>Operativo manutenzione cassonetti</v>
          </cell>
        </row>
        <row r="33">
          <cell r="D33" t="str">
            <v>Operativo spazzamento</v>
          </cell>
        </row>
        <row r="34">
          <cell r="D34" t="str">
            <v>Operativo conduzione/manutenzione impianti</v>
          </cell>
        </row>
        <row r="35">
          <cell r="D35" t="str">
            <v>Magazzino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vBond"/>
      <sheetName val="Storici"/>
      <sheetName val="FH"/>
      <sheetName val="Pr&amp;Vol"/>
      <sheetName val="Sensitivity 3"/>
      <sheetName val="Conti OPA"/>
      <sheetName val="ratios"/>
      <sheetName val="Ipotesi"/>
      <sheetName val="BPlan"/>
      <sheetName val="AcqFinance"/>
      <sheetName val="Mutui"/>
      <sheetName val="azionisti"/>
      <sheetName val="sales"/>
      <sheetName val="Charts"/>
    </sheetNames>
    <sheetDataSet>
      <sheetData sheetId="0"/>
      <sheetData sheetId="1"/>
      <sheetData sheetId="2" refreshError="1"/>
      <sheetData sheetId="3" refreshError="1">
        <row r="3">
          <cell r="A3" t="str">
            <v>26/09/2001</v>
          </cell>
        </row>
      </sheetData>
      <sheetData sheetId="4" refreshError="1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iepilogo BP"/>
      <sheetName val="SUMMARY BP"/>
      <sheetName val="SP"/>
      <sheetName val="CE"/>
      <sheetName val="CASHFLOWS"/>
      <sheetName val="RATIOS"/>
      <sheetName val="GRAPHS"/>
      <sheetName val="SALES"/>
      <sheetName val="COSTS"/>
      <sheetName val="WC"/>
      <sheetName val="CAPEX"/>
      <sheetName val="FINANCE"/>
      <sheetName val="EQUITY"/>
      <sheetName val="OTHER"/>
      <sheetName val="Input SP"/>
      <sheetName val="Input CE"/>
      <sheetName val="Riepilogo Valuation"/>
      <sheetName val="SUMMARY Valuation"/>
      <sheetName val="Hist. Prices"/>
      <sheetName val="Bloom Links"/>
      <sheetName val="Financials"/>
      <sheetName val="Margins"/>
      <sheetName val="Multiples"/>
      <sheetName val="Growth"/>
      <sheetName val="Appl. Multipli"/>
      <sheetName val="WACC"/>
      <sheetName val="DCF"/>
      <sheetName val="Implied"/>
      <sheetName val="Hist Mkt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C IM"/>
      <sheetName val="FDP IM"/>
      <sheetName val="O IM"/>
      <sheetName val="LAMB AV"/>
      <sheetName val="ELAT GA"/>
      <sheetName val="Dati"/>
      <sheetName val="Graf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36192</v>
          </cell>
          <cell r="D3">
            <v>36347</v>
          </cell>
          <cell r="G3">
            <v>36192</v>
          </cell>
          <cell r="J3">
            <v>36192</v>
          </cell>
          <cell r="M3">
            <v>36192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multipli"/>
      <sheetName val="des"/>
      <sheetName val="graf trading multiples"/>
      <sheetName val="multiples_analysis"/>
      <sheetName val="Blacks"/>
      <sheetName val="GRTS"/>
      <sheetName val="Valorizzazione Gruppo Cisa"/>
      <sheetName val="Foglio4"/>
      <sheetName val="JD"/>
      <sheetName val="SPCH"/>
      <sheetName val="TSA"/>
      <sheetName val="trasf-ppt"/>
      <sheetName val="Comp_Ital_ppt"/>
      <sheetName val="decathl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>
            <v>36685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legenda"/>
      <sheetName val="input"/>
      <sheetName val="dbcontenitori"/>
      <sheetName val="COSECA"/>
      <sheetName val="AISA "/>
      <sheetName val="Casentino Servizi "/>
      <sheetName val="CSA"/>
      <sheetName val="Sienambiente"/>
      <sheetName val="campi"/>
      <sheetName val="SEI"/>
      <sheetName val="sint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 t="str">
            <v>AISA</v>
          </cell>
          <cell r="H6" t="str">
            <v>P</v>
          </cell>
          <cell r="J6" t="str">
            <v>Cassonetto Piccolo</v>
          </cell>
        </row>
        <row r="7">
          <cell r="B7" t="str">
            <v>Casentino Servizi</v>
          </cell>
          <cell r="H7" t="str">
            <v>L</v>
          </cell>
          <cell r="J7" t="str">
            <v>Cassonetto Medio</v>
          </cell>
        </row>
        <row r="8">
          <cell r="B8" t="str">
            <v>COSECA</v>
          </cell>
          <cell r="H8" t="str">
            <v>R</v>
          </cell>
          <cell r="J8" t="str">
            <v>Cassonetto Grande</v>
          </cell>
        </row>
        <row r="9">
          <cell r="B9" t="str">
            <v>CSA</v>
          </cell>
          <cell r="H9" t="str">
            <v>A</v>
          </cell>
          <cell r="J9" t="str">
            <v>Bidone Piccolo</v>
          </cell>
        </row>
        <row r="10">
          <cell r="B10" t="str">
            <v>CSAI</v>
          </cell>
          <cell r="H10" t="str">
            <v>G</v>
          </cell>
          <cell r="J10" t="str">
            <v>Bidone Grande</v>
          </cell>
        </row>
        <row r="11">
          <cell r="B11" t="str">
            <v>Siena Ambiente</v>
          </cell>
          <cell r="H11">
            <v>0</v>
          </cell>
          <cell r="J11" t="str">
            <v>Campana</v>
          </cell>
        </row>
        <row r="12">
          <cell r="B12" t="str">
            <v>SOGEPU</v>
          </cell>
          <cell r="H12">
            <v>0</v>
          </cell>
          <cell r="J12" t="str">
            <v>Scarrabile Piccolo</v>
          </cell>
        </row>
        <row r="13">
          <cell r="B13" t="str">
            <v>Tekneko</v>
          </cell>
          <cell r="H13">
            <v>0</v>
          </cell>
          <cell r="J13" t="str">
            <v>Scarrabile Medio</v>
          </cell>
        </row>
        <row r="14">
          <cell r="B14" t="str">
            <v>Comuni</v>
          </cell>
          <cell r="H14">
            <v>0</v>
          </cell>
          <cell r="J14" t="str">
            <v>Scarrabile Grande</v>
          </cell>
        </row>
        <row r="15">
          <cell r="B15">
            <v>0</v>
          </cell>
          <cell r="H15">
            <v>0</v>
          </cell>
          <cell r="J15" t="str">
            <v>Roll Box</v>
          </cell>
        </row>
        <row r="16">
          <cell r="B16">
            <v>0</v>
          </cell>
          <cell r="J16" t="str">
            <v>Press Container</v>
          </cell>
        </row>
        <row r="17">
          <cell r="J17" t="str">
            <v>Pressetta</v>
          </cell>
        </row>
        <row r="18">
          <cell r="J18" t="str">
            <v>Contenitore Dedicato</v>
          </cell>
        </row>
        <row r="19">
          <cell r="J19" t="str">
            <v>Big Bag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VESTIMENTI"/>
      <sheetName val="Foglio2"/>
    </sheetNames>
    <sheetDataSet>
      <sheetData sheetId="0"/>
      <sheetData sheetId="1">
        <row r="2">
          <cell r="A2" t="str">
            <v>AUTOVETTURA</v>
          </cell>
        </row>
        <row r="3">
          <cell r="A3" t="str">
            <v>BOB CAT</v>
          </cell>
        </row>
        <row r="4">
          <cell r="A4" t="str">
            <v>ESCAVATORE GOMMATO</v>
          </cell>
        </row>
        <row r="5">
          <cell r="A5" t="str">
            <v>FURGONE</v>
          </cell>
        </row>
        <row r="6">
          <cell r="A6" t="str">
            <v>GENERICO</v>
          </cell>
        </row>
        <row r="7">
          <cell r="A7" t="str">
            <v>LATERALE GRANDE</v>
          </cell>
        </row>
        <row r="8">
          <cell r="A8" t="str">
            <v>LATERALE MEDIO</v>
          </cell>
        </row>
        <row r="9">
          <cell r="A9" t="str">
            <v>LAVACAS GRANDE</v>
          </cell>
        </row>
        <row r="10">
          <cell r="A10" t="str">
            <v>LAVACAS PICCOLO</v>
          </cell>
        </row>
        <row r="11">
          <cell r="A11" t="str">
            <v>LAVASTRADE MEDIO</v>
          </cell>
        </row>
        <row r="12">
          <cell r="A12" t="str">
            <v>LAVASTRADE PICCOLO</v>
          </cell>
        </row>
        <row r="13">
          <cell r="A13" t="str">
            <v>MULETTO</v>
          </cell>
        </row>
        <row r="14">
          <cell r="A14" t="str">
            <v>PALA CARICATRICE</v>
          </cell>
        </row>
        <row r="15">
          <cell r="A15" t="str">
            <v>POST GRANDE</v>
          </cell>
        </row>
        <row r="16">
          <cell r="A16" t="str">
            <v>POST MEDIO</v>
          </cell>
        </row>
        <row r="17">
          <cell r="A17" t="str">
            <v>POST PICCOLO</v>
          </cell>
        </row>
        <row r="18">
          <cell r="A18" t="str">
            <v>RIBA CON RIMORCHIO</v>
          </cell>
        </row>
        <row r="19">
          <cell r="A19" t="str">
            <v>RIBA GRANDE</v>
          </cell>
        </row>
        <row r="20">
          <cell r="A20" t="str">
            <v>RIBA MEDIO</v>
          </cell>
        </row>
        <row r="21">
          <cell r="A21" t="str">
            <v>RIBA PICCOLO</v>
          </cell>
        </row>
        <row r="22">
          <cell r="A22" t="str">
            <v>SPAZZATRICE GRANDE</v>
          </cell>
        </row>
        <row r="23">
          <cell r="A23" t="str">
            <v>SPAZZATRICE MEDIA</v>
          </cell>
        </row>
        <row r="24">
          <cell r="A24" t="str">
            <v>SPAZZATRICE PICCOLA</v>
          </cell>
        </row>
        <row r="25">
          <cell r="A25" t="str">
            <v>TERNA</v>
          </cell>
        </row>
        <row r="26">
          <cell r="A26" t="str">
            <v>VASCA MEDIO</v>
          </cell>
        </row>
        <row r="27">
          <cell r="A27" t="str">
            <v>VASCA PICCOLO</v>
          </cell>
        </row>
        <row r="28">
          <cell r="A28" t="str">
            <v>VEICOLO LEGGERO - IDROPULITRICE</v>
          </cell>
        </row>
        <row r="29">
          <cell r="A29" t="str">
            <v>WALKINGFLOOR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vt"/>
      <sheetName val="exp registro"/>
      <sheetName val="Foglio2"/>
      <sheetName val="PVT CONF"/>
      <sheetName val="Foglio9"/>
      <sheetName val="mezzi CONFERITI"/>
      <sheetName val="DB REV 27"/>
      <sheetName val="PVT NO CONF"/>
      <sheetName val="MEZZI NON CONF"/>
      <sheetName val="Foglio7"/>
      <sheetName val="S.E.I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H1" t="str">
            <v>targa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-Siena"/>
      <sheetName val="L-Grosseto"/>
      <sheetName val="L-Arezzo"/>
      <sheetName val="Foglio1"/>
    </sheetNames>
    <sheetDataSet>
      <sheetData sheetId="0"/>
      <sheetData sheetId="1"/>
      <sheetData sheetId="2"/>
      <sheetData sheetId="3">
        <row r="3">
          <cell r="B3" t="str">
            <v>CR</v>
          </cell>
          <cell r="D3" t="str">
            <v>C</v>
          </cell>
          <cell r="G3" t="str">
            <v>Realizzato</v>
          </cell>
        </row>
        <row r="4">
          <cell r="B4" t="str">
            <v>SE</v>
          </cell>
          <cell r="D4" t="str">
            <v>G</v>
          </cell>
          <cell r="G4" t="str">
            <v>In realizzazione</v>
          </cell>
        </row>
        <row r="5">
          <cell r="B5" t="str">
            <v>ST</v>
          </cell>
          <cell r="G5" t="str">
            <v xml:space="preserve">Non realizzata </v>
          </cell>
        </row>
        <row r="6">
          <cell r="B6" t="str">
            <v xml:space="preserve">Isola Ecologica </v>
          </cell>
          <cell r="G6" t="str">
            <v>Previsione d'area</v>
          </cell>
        </row>
        <row r="7">
          <cell r="B7" t="str">
            <v>xxxxx</v>
          </cell>
          <cell r="G7" t="str">
            <v>xxxxx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genda"/>
      <sheetName val="input"/>
      <sheetName val="dbautomezzi"/>
      <sheetName val="SienaAmbiente"/>
      <sheetName val="CSA"/>
      <sheetName val="CSAI"/>
      <sheetName val="COSECA"/>
      <sheetName val="Casentino Servizi"/>
      <sheetName val="AISA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 t="str">
            <v>Vasca Piccolo</v>
          </cell>
        </row>
        <row r="7">
          <cell r="J7" t="str">
            <v>Vasca Medio</v>
          </cell>
        </row>
        <row r="8">
          <cell r="J8" t="str">
            <v>Post Piccolo</v>
          </cell>
        </row>
        <row r="9">
          <cell r="J9" t="str">
            <v>Post Medio</v>
          </cell>
        </row>
        <row r="10">
          <cell r="J10" t="str">
            <v>Post Grande</v>
          </cell>
        </row>
        <row r="11">
          <cell r="J11" t="str">
            <v>Laterale Medio</v>
          </cell>
        </row>
        <row r="12">
          <cell r="J12" t="str">
            <v>Laterale Grande</v>
          </cell>
        </row>
        <row r="13">
          <cell r="J13" t="str">
            <v>Furgone</v>
          </cell>
        </row>
        <row r="14">
          <cell r="J14" t="str">
            <v>Riba Piccolo</v>
          </cell>
        </row>
        <row r="15">
          <cell r="J15" t="str">
            <v>Riba Medio</v>
          </cell>
        </row>
        <row r="16">
          <cell r="J16" t="str">
            <v>Riba Grande</v>
          </cell>
        </row>
        <row r="17">
          <cell r="J17" t="str">
            <v>Riba con Rimorchio</v>
          </cell>
        </row>
        <row r="18">
          <cell r="J18" t="str">
            <v>Walkingfloor</v>
          </cell>
        </row>
        <row r="19">
          <cell r="J19" t="str">
            <v>Lavacas Piccolo</v>
          </cell>
        </row>
        <row r="20">
          <cell r="J20" t="str">
            <v>Lavacas Grande</v>
          </cell>
        </row>
        <row r="21">
          <cell r="J21" t="str">
            <v>Lavacamp</v>
          </cell>
        </row>
        <row r="22">
          <cell r="J22" t="str">
            <v>Spazzatrice Piccola</v>
          </cell>
        </row>
        <row r="23">
          <cell r="J23" t="str">
            <v>Spazzatrice Media</v>
          </cell>
        </row>
        <row r="24">
          <cell r="J24" t="str">
            <v>Spazzatrice Grande</v>
          </cell>
        </row>
        <row r="25">
          <cell r="J25" t="str">
            <v>Veicolo Leggero</v>
          </cell>
        </row>
        <row r="26">
          <cell r="J26" t="str">
            <v>Lavastrade Piccolo</v>
          </cell>
        </row>
        <row r="27">
          <cell r="J27" t="str">
            <v>Lavastrade Medio</v>
          </cell>
        </row>
        <row r="28">
          <cell r="J28" t="str">
            <v>Veicolo Leggero-Idropulitrice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oglio2"/>
      <sheetName val="Foglio1"/>
      <sheetName val="RIEP AMM TOTALI"/>
      <sheetName val="CESPITI"/>
      <sheetName val="RIEP AMM CDC"/>
      <sheetName val="RIEP AMM TOT"/>
      <sheetName val="NUOVI INV"/>
      <sheetName val="DETTAGLIO INV"/>
      <sheetName val="INCREMENTI"/>
      <sheetName val="ACQUISTI"/>
    </sheetNames>
    <sheetDataSet>
      <sheetData sheetId="0"/>
      <sheetData sheetId="1"/>
      <sheetData sheetId="2"/>
      <sheetData sheetId="3">
        <row r="3754">
          <cell r="L3754">
            <v>64057658.700000085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estito 1"/>
      <sheetName val="Simunlazione risultato economic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PUT INVESTIMENTI"/>
      <sheetName val="INPUT GESTIONE - RICAVI"/>
      <sheetName val="INPUT GESTIONE-COSTI"/>
      <sheetName val="IVA-WC"/>
      <sheetName val="CE-SP INPUT"/>
      <sheetName val="AMMORTAMENTI"/>
      <sheetName val="ASSPT FIN"/>
      <sheetName val="BILANCIO ANNUALE"/>
      <sheetName val="BILANCIO"/>
      <sheetName val="PROSPETTO CASH FLOWS 2015_2019"/>
      <sheetName val="DEBT"/>
      <sheetName val="INFLAZIONE"/>
      <sheetName val="PATRIMONIO NETTO"/>
      <sheetName val="IMPOSTE"/>
      <sheetName val="Nomi"/>
      <sheetName val="INPUT_INVESTIMENTI"/>
      <sheetName val="INPUT_GESTIONE_-_RICAVI"/>
      <sheetName val="INPUT_GESTIONE-COSTI"/>
      <sheetName val="CE-SP_INPUT"/>
      <sheetName val="ASSPT_FIN"/>
      <sheetName val="BILANCIO_ANNUALE"/>
      <sheetName val="PROSPETTO_CASH_FLOWS_2015_2019"/>
      <sheetName val="PATRIMONIO_NET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42005</v>
          </cell>
        </row>
      </sheetData>
      <sheetData sheetId="10"/>
      <sheetData sheetId="11"/>
      <sheetData sheetId="12">
        <row r="63">
          <cell r="C63">
            <v>1</v>
          </cell>
        </row>
      </sheetData>
      <sheetData sheetId="13"/>
      <sheetData sheetId="14"/>
      <sheetData sheetId="15">
        <row r="3">
          <cell r="D3">
            <v>1</v>
          </cell>
        </row>
        <row r="4">
          <cell r="D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15 bil"/>
      <sheetName val="CE_k"/>
      <sheetName val="CE_inf"/>
      <sheetName val="Scost_costo_ricavo"/>
      <sheetName val="grafici"/>
      <sheetName val="CreditiVSComuni2016"/>
      <sheetName val="bil 2016"/>
      <sheetName val="CE (pef)"/>
      <sheetName val="SP"/>
      <sheetName val="Flussi"/>
      <sheetName val="RF"/>
      <sheetName val="crediti corr"/>
      <sheetName val="PATRIMONIO NETTO"/>
      <sheetName val="INPUT"/>
      <sheetName val="Ricavi_NOINFL"/>
      <sheetName val="Ricavi"/>
      <sheetName val="Ammortamenti esistenti"/>
      <sheetName val="Investimenti New"/>
      <sheetName val="Investimenti_New_(NoINFL)"/>
      <sheetName val="QUADRO ECONOMICO ATS"/>
      <sheetName val="TUSCIA"/>
      <sheetName val="CF_TUSCIA "/>
      <sheetName val="SP + TUSCIA"/>
      <sheetName val="RF + TUSCIA"/>
      <sheetName val="CE (pef) + TUSCIA"/>
      <sheetName val="BILANCIO dario"/>
      <sheetName val="IMPIANTI TERZI "/>
      <sheetName val="FS_Ricavi"/>
      <sheetName val="INF"/>
      <sheetName val="Foglio1"/>
    </sheetNames>
    <sheetDataSet>
      <sheetData sheetId="0">
        <row r="66">
          <cell r="E66">
            <v>7807685.71</v>
          </cell>
        </row>
      </sheetData>
      <sheetData sheetId="1"/>
      <sheetData sheetId="2"/>
      <sheetData sheetId="3"/>
      <sheetData sheetId="4"/>
      <sheetData sheetId="5"/>
      <sheetData sheetId="6">
        <row r="36">
          <cell r="E36">
            <v>10110114.300000001</v>
          </cell>
        </row>
      </sheetData>
      <sheetData sheetId="7">
        <row r="50">
          <cell r="C50">
            <v>1807764.80362528</v>
          </cell>
        </row>
      </sheetData>
      <sheetData sheetId="8">
        <row r="6">
          <cell r="C6">
            <v>6298350</v>
          </cell>
        </row>
      </sheetData>
      <sheetData sheetId="9">
        <row r="4">
          <cell r="D4">
            <v>3705810.960000026</v>
          </cell>
        </row>
      </sheetData>
      <sheetData sheetId="10"/>
      <sheetData sheetId="11"/>
      <sheetData sheetId="12">
        <row r="7">
          <cell r="D7">
            <v>24706813.609999999</v>
          </cell>
        </row>
      </sheetData>
      <sheetData sheetId="13">
        <row r="1">
          <cell r="T1">
            <v>1</v>
          </cell>
        </row>
        <row r="2">
          <cell r="T2">
            <v>0</v>
          </cell>
        </row>
      </sheetData>
      <sheetData sheetId="14"/>
      <sheetData sheetId="15"/>
      <sheetData sheetId="16">
        <row r="40">
          <cell r="D40">
            <v>21502005</v>
          </cell>
        </row>
      </sheetData>
      <sheetData sheetId="17">
        <row r="30">
          <cell r="E3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B3" t="str">
            <v>SI</v>
          </cell>
        </row>
        <row r="4">
          <cell r="B4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IC"/>
      <sheetName val="VAL"/>
      <sheetName val="valorizzazione"/>
      <sheetName val="Foglio1"/>
      <sheetName val="P18"/>
      <sheetName val="C18_I quadr."/>
      <sheetName val="Pivot C18_I quadr."/>
      <sheetName val="DB_FT_I quadr. 2018"/>
      <sheetName val="Pivot DB_FT"/>
      <sheetName val="Foglio2"/>
    </sheetNames>
    <sheetDataSet>
      <sheetData sheetId="0"/>
      <sheetData sheetId="1"/>
      <sheetData sheetId="2">
        <row r="33">
          <cell r="A33" t="str">
            <v>VAL_BATTERIE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iepilogo BP"/>
      <sheetName val="SUMMARY BP"/>
      <sheetName val="SP"/>
      <sheetName val="CE"/>
      <sheetName val="CASHFLOWS"/>
      <sheetName val="RATIOS"/>
      <sheetName val="GRAPHS"/>
      <sheetName val="SALES"/>
      <sheetName val="COSTS"/>
      <sheetName val="WC"/>
      <sheetName val="CAPEX"/>
      <sheetName val="FINANCE"/>
      <sheetName val="EQUITY"/>
      <sheetName val="OTHER"/>
      <sheetName val="Input SP"/>
      <sheetName val="Input CE"/>
      <sheetName val="Riepilogo Valuation"/>
      <sheetName val="SUMMARY Valuation"/>
      <sheetName val="Hist. Prices"/>
      <sheetName val="Bloom Links"/>
      <sheetName val="Financials"/>
      <sheetName val="Margins"/>
      <sheetName val="Multiples"/>
      <sheetName val="Growth"/>
      <sheetName val="Appl. Multipli"/>
      <sheetName val="WACC"/>
      <sheetName val="DCF"/>
      <sheetName val="Implied"/>
      <sheetName val="Hist Mkt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td_personale op"/>
      <sheetName val="indice personale op"/>
      <sheetName val="std_personale ct"/>
      <sheetName val="indice personale ct"/>
      <sheetName val="std_mezzi"/>
      <sheetName val="std_mezzi (2)"/>
      <sheetName val="std_attrezzature"/>
      <sheetName val="indici"/>
      <sheetName val="std_gen"/>
      <sheetName val="std_trasporti "/>
      <sheetName val="CSA_R_st"/>
      <sheetName val="CSA_R_pap"/>
      <sheetName val="CSA_R_dom"/>
      <sheetName val="CSA_R_und"/>
      <sheetName val="CSA_R_CH"/>
      <sheetName val="CSA_R_AR"/>
      <sheetName val="CSA_R_Lav"/>
      <sheetName val="CSA_SP"/>
      <sheetName val="CSA_SA"/>
      <sheetName val="CSA_SSR"/>
      <sheetName val="CSA_tr FP"/>
      <sheetName val="CSA_tr FS"/>
      <sheetName val="FS"/>
      <sheetName val="CSA_TIA"/>
      <sheetName val="nomi"/>
      <sheetName val="CSA IGU WtE"/>
      <sheetName val="CSA IGU DA"/>
      <sheetName val="CSA IGU ICS"/>
      <sheetName val="CSA IGU ST"/>
      <sheetName val="CSA AC val"/>
      <sheetName val="CSA AC cdr"/>
      <sheetName val="sintesi Corrispettivo"/>
      <sheetName val="sintesi confronto"/>
      <sheetName val="sintesi Corrispettivo (2)"/>
      <sheetName val="CSA"/>
      <sheetName val="std_mezzi (3)"/>
      <sheetName val="bando"/>
    </sheetNames>
    <sheetDataSet>
      <sheetData sheetId="0">
        <row r="117">
          <cell r="C117">
            <v>21.886321049344161</v>
          </cell>
        </row>
      </sheetData>
      <sheetData sheetId="1"/>
      <sheetData sheetId="2">
        <row r="7">
          <cell r="C7">
            <v>2</v>
          </cell>
        </row>
      </sheetData>
      <sheetData sheetId="3"/>
      <sheetData sheetId="4">
        <row r="88">
          <cell r="H88">
            <v>3128</v>
          </cell>
        </row>
      </sheetData>
      <sheetData sheetId="5"/>
      <sheetData sheetId="6">
        <row r="57">
          <cell r="C57">
            <v>6</v>
          </cell>
        </row>
      </sheetData>
      <sheetData sheetId="7">
        <row r="21">
          <cell r="H21">
            <v>6.0000000000000001E-3</v>
          </cell>
        </row>
      </sheetData>
      <sheetData sheetId="8">
        <row r="9">
          <cell r="B9">
            <v>0.11</v>
          </cell>
        </row>
      </sheetData>
      <sheetData sheetId="9">
        <row r="16">
          <cell r="H16">
            <v>0.13800000000000001</v>
          </cell>
        </row>
      </sheetData>
      <sheetData sheetId="10">
        <row r="12">
          <cell r="H12">
            <v>875629.99000000022</v>
          </cell>
        </row>
      </sheetData>
      <sheetData sheetId="11">
        <row r="12">
          <cell r="HO12">
            <v>0</v>
          </cell>
        </row>
      </sheetData>
      <sheetData sheetId="12">
        <row r="12">
          <cell r="HO12">
            <v>0</v>
          </cell>
        </row>
      </sheetData>
      <sheetData sheetId="13">
        <row r="12">
          <cell r="HO12">
            <v>0</v>
          </cell>
        </row>
      </sheetData>
      <sheetData sheetId="14">
        <row r="12">
          <cell r="HO12">
            <v>0</v>
          </cell>
        </row>
      </sheetData>
      <sheetData sheetId="15">
        <row r="12">
          <cell r="HO12">
            <v>0</v>
          </cell>
        </row>
      </sheetData>
      <sheetData sheetId="16">
        <row r="12">
          <cell r="HO12">
            <v>0</v>
          </cell>
        </row>
      </sheetData>
      <sheetData sheetId="17">
        <row r="12">
          <cell r="HO12">
            <v>0</v>
          </cell>
        </row>
      </sheetData>
      <sheetData sheetId="18">
        <row r="12">
          <cell r="HO12">
            <v>0</v>
          </cell>
        </row>
      </sheetData>
      <sheetData sheetId="19">
        <row r="12">
          <cell r="F12">
            <v>50468.573283716622</v>
          </cell>
        </row>
      </sheetData>
      <sheetData sheetId="20">
        <row r="25">
          <cell r="IT25">
            <v>952987.79992499994</v>
          </cell>
        </row>
      </sheetData>
      <sheetData sheetId="21">
        <row r="11">
          <cell r="EB11">
            <v>39131.279999999999</v>
          </cell>
        </row>
      </sheetData>
      <sheetData sheetId="22">
        <row r="74">
          <cell r="G74">
            <v>3873114.6800160566</v>
          </cell>
        </row>
      </sheetData>
      <sheetData sheetId="23"/>
      <sheetData sheetId="24">
        <row r="8">
          <cell r="A8" t="str">
            <v>1 livello</v>
          </cell>
          <cell r="B8" t="str">
            <v>3 livello</v>
          </cell>
          <cell r="C8">
            <v>0</v>
          </cell>
        </row>
        <row r="9">
          <cell r="B9" t="str">
            <v>4 livello</v>
          </cell>
          <cell r="C9" t="str">
            <v>Vasca Piccolo</v>
          </cell>
        </row>
        <row r="10">
          <cell r="B10" t="str">
            <v>5 livello</v>
          </cell>
          <cell r="C10" t="str">
            <v>Vasca Medio</v>
          </cell>
        </row>
        <row r="11">
          <cell r="B11" t="str">
            <v>6 livello</v>
          </cell>
          <cell r="C11" t="str">
            <v>Post Piccolo</v>
          </cell>
        </row>
        <row r="12">
          <cell r="B12" t="str">
            <v>7 livello</v>
          </cell>
          <cell r="C12" t="str">
            <v>Post Medio</v>
          </cell>
        </row>
        <row r="13">
          <cell r="B13" t="str">
            <v>8 livello</v>
          </cell>
          <cell r="C13" t="str">
            <v>Post Grande</v>
          </cell>
        </row>
        <row r="14">
          <cell r="B14" t="str">
            <v>quadro</v>
          </cell>
          <cell r="C14" t="str">
            <v>Laterale Medio</v>
          </cell>
        </row>
        <row r="15">
          <cell r="B15">
            <v>0</v>
          </cell>
          <cell r="C15" t="str">
            <v>Laterale Grande</v>
          </cell>
        </row>
        <row r="16">
          <cell r="B16">
            <v>0</v>
          </cell>
          <cell r="C16" t="str">
            <v>Furgone</v>
          </cell>
        </row>
        <row r="17">
          <cell r="B17">
            <v>0</v>
          </cell>
          <cell r="C17" t="str">
            <v>Riba Piccolo</v>
          </cell>
        </row>
        <row r="18">
          <cell r="B18">
            <v>0</v>
          </cell>
          <cell r="C18" t="str">
            <v>Riba Medio</v>
          </cell>
        </row>
        <row r="19">
          <cell r="B19">
            <v>0</v>
          </cell>
          <cell r="C19" t="str">
            <v>Riba Grande</v>
          </cell>
        </row>
        <row r="20">
          <cell r="B20">
            <v>0</v>
          </cell>
          <cell r="C20" t="str">
            <v>Riba con Rimorchio</v>
          </cell>
        </row>
        <row r="21">
          <cell r="C21" t="str">
            <v xml:space="preserve">Walkingfloor </v>
          </cell>
        </row>
        <row r="22">
          <cell r="C22">
            <v>0</v>
          </cell>
        </row>
        <row r="23">
          <cell r="C23" t="str">
            <v xml:space="preserve">Lavacas Piccolo </v>
          </cell>
        </row>
        <row r="24">
          <cell r="C24" t="str">
            <v>Lavacas Grande</v>
          </cell>
        </row>
        <row r="25">
          <cell r="C25" t="str">
            <v xml:space="preserve">Lavacamp </v>
          </cell>
        </row>
        <row r="26">
          <cell r="C26">
            <v>0</v>
          </cell>
        </row>
        <row r="27">
          <cell r="C27" t="str">
            <v>Spazzatrice Piccola</v>
          </cell>
        </row>
        <row r="28">
          <cell r="C28" t="str">
            <v>Spazzatrice Media</v>
          </cell>
        </row>
        <row r="29">
          <cell r="C29" t="str">
            <v>Spazzatrice Grande</v>
          </cell>
        </row>
        <row r="30">
          <cell r="C30" t="str">
            <v>Veicolo Leggero</v>
          </cell>
        </row>
        <row r="31">
          <cell r="C31" t="str">
            <v>Lavastrade Piccolo</v>
          </cell>
        </row>
        <row r="32">
          <cell r="C32" t="str">
            <v>Lavastrade Medio</v>
          </cell>
        </row>
        <row r="33">
          <cell r="C33" t="str">
            <v xml:space="preserve">Veicolo Leggero-Idropulitrice </v>
          </cell>
        </row>
        <row r="34">
          <cell r="C34">
            <v>0</v>
          </cell>
        </row>
        <row r="35">
          <cell r="C35">
            <v>0</v>
          </cell>
        </row>
      </sheetData>
      <sheetData sheetId="25">
        <row r="23">
          <cell r="F23">
            <v>0</v>
          </cell>
        </row>
      </sheetData>
      <sheetData sheetId="26">
        <row r="23">
          <cell r="F23">
            <v>0</v>
          </cell>
        </row>
      </sheetData>
      <sheetData sheetId="27">
        <row r="43">
          <cell r="Y43">
            <v>0</v>
          </cell>
        </row>
      </sheetData>
      <sheetData sheetId="28">
        <row r="218">
          <cell r="F218">
            <v>7.9330660771517111E-2</v>
          </cell>
        </row>
      </sheetData>
      <sheetData sheetId="29">
        <row r="95">
          <cell r="F95">
            <v>9553424.2458240017</v>
          </cell>
        </row>
      </sheetData>
      <sheetData sheetId="30">
        <row r="11">
          <cell r="H11">
            <v>28040.801313711025</v>
          </cell>
        </row>
      </sheetData>
      <sheetData sheetId="31">
        <row r="6">
          <cell r="F6">
            <v>85044179.940727964</v>
          </cell>
        </row>
      </sheetData>
      <sheetData sheetId="32"/>
      <sheetData sheetId="33"/>
      <sheetData sheetId="34">
        <row r="231">
          <cell r="F231">
            <v>139155674.22312438</v>
          </cell>
        </row>
      </sheetData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td_personale op"/>
      <sheetName val="indice personale op"/>
      <sheetName val="std_personale ct"/>
      <sheetName val="indice personale ct"/>
      <sheetName val="std_mezzi"/>
      <sheetName val="std_mezzi (2)"/>
      <sheetName val="std_attrezzature"/>
      <sheetName val="indici"/>
      <sheetName val="std_gen"/>
      <sheetName val="std_trasporti "/>
      <sheetName val="CSA_R_st"/>
      <sheetName val="CSA_R_pap"/>
      <sheetName val="CSA_R_dom"/>
      <sheetName val="CSA_R_und"/>
      <sheetName val="CSA_R_CH"/>
      <sheetName val="CSA_R_AR"/>
      <sheetName val="CSA_R_Lav"/>
      <sheetName val="CSA_SP"/>
      <sheetName val="CSA_SA"/>
      <sheetName val="CSA_SSR"/>
      <sheetName val="CSA_tr FP"/>
      <sheetName val="CSA_tr FS"/>
      <sheetName val="CSA_TIA"/>
      <sheetName val="nomi"/>
      <sheetName val="CSA IGU WtE"/>
      <sheetName val="CSA IGU DA"/>
      <sheetName val="CSA IGU ICS"/>
      <sheetName val="CSA IGU ST"/>
      <sheetName val="CSA AC val"/>
      <sheetName val="CSA AC cdr"/>
      <sheetName val="sintesi Corrispettivo"/>
      <sheetName val="sintesi Corrispettivo (bil 15)"/>
      <sheetName val="sintesi confronto"/>
      <sheetName val="sintesi Corrispettivo (2)"/>
      <sheetName val="CSA"/>
      <sheetName val="std_mezzi (3)"/>
      <sheetName val="bando"/>
    </sheetNames>
    <sheetDataSet>
      <sheetData sheetId="0">
        <row r="113">
          <cell r="C113">
            <v>2</v>
          </cell>
        </row>
      </sheetData>
      <sheetData sheetId="1"/>
      <sheetData sheetId="2">
        <row r="7">
          <cell r="C7">
            <v>2</v>
          </cell>
        </row>
      </sheetData>
      <sheetData sheetId="3"/>
      <sheetData sheetId="4">
        <row r="76">
          <cell r="C76">
            <v>3128</v>
          </cell>
        </row>
      </sheetData>
      <sheetData sheetId="5"/>
      <sheetData sheetId="6">
        <row r="57">
          <cell r="G57">
            <v>6.4</v>
          </cell>
        </row>
      </sheetData>
      <sheetData sheetId="7">
        <row r="22">
          <cell r="E22">
            <v>2.1058383422302596E-2</v>
          </cell>
        </row>
      </sheetData>
      <sheetData sheetId="8">
        <row r="9">
          <cell r="B9">
            <v>0.11</v>
          </cell>
        </row>
      </sheetData>
      <sheetData sheetId="9">
        <row r="18">
          <cell r="F18">
            <v>0.151</v>
          </cell>
        </row>
      </sheetData>
      <sheetData sheetId="10">
        <row r="53">
          <cell r="G53">
            <v>309.83333333333331</v>
          </cell>
        </row>
      </sheetData>
      <sheetData sheetId="11"/>
      <sheetData sheetId="12">
        <row r="50">
          <cell r="F50">
            <v>0</v>
          </cell>
        </row>
      </sheetData>
      <sheetData sheetId="13">
        <row r="50">
          <cell r="F50">
            <v>0</v>
          </cell>
        </row>
      </sheetData>
      <sheetData sheetId="14">
        <row r="50">
          <cell r="F50">
            <v>0</v>
          </cell>
        </row>
      </sheetData>
      <sheetData sheetId="15"/>
      <sheetData sheetId="16"/>
      <sheetData sheetId="17">
        <row r="50">
          <cell r="F50">
            <v>0</v>
          </cell>
        </row>
      </sheetData>
      <sheetData sheetId="18"/>
      <sheetData sheetId="19">
        <row r="12">
          <cell r="F12">
            <v>50468.573283716622</v>
          </cell>
        </row>
      </sheetData>
      <sheetData sheetId="20"/>
      <sheetData sheetId="21">
        <row r="42">
          <cell r="TN42">
            <v>145491.05048860237</v>
          </cell>
        </row>
      </sheetData>
      <sheetData sheetId="22"/>
      <sheetData sheetId="23">
        <row r="8">
          <cell r="A8" t="str">
            <v>1 livello</v>
          </cell>
          <cell r="C8">
            <v>0</v>
          </cell>
        </row>
        <row r="9">
          <cell r="C9" t="str">
            <v>Vasca Piccolo</v>
          </cell>
        </row>
        <row r="10">
          <cell r="C10" t="str">
            <v>Vasca Medio</v>
          </cell>
        </row>
        <row r="11">
          <cell r="C11" t="str">
            <v>Post Piccolo</v>
          </cell>
        </row>
        <row r="12">
          <cell r="C12" t="str">
            <v>Post Medio</v>
          </cell>
        </row>
        <row r="13">
          <cell r="C13" t="str">
            <v>Post Grande</v>
          </cell>
        </row>
        <row r="14">
          <cell r="C14" t="str">
            <v>Laterale Medio</v>
          </cell>
        </row>
        <row r="15">
          <cell r="C15" t="str">
            <v>Laterale Grande</v>
          </cell>
        </row>
        <row r="16">
          <cell r="C16" t="str">
            <v>Furgone</v>
          </cell>
        </row>
        <row r="17">
          <cell r="C17" t="str">
            <v>Riba Piccolo</v>
          </cell>
        </row>
        <row r="18">
          <cell r="C18" t="str">
            <v>Riba Medio</v>
          </cell>
        </row>
        <row r="19">
          <cell r="C19" t="str">
            <v>Riba Grande</v>
          </cell>
        </row>
        <row r="20">
          <cell r="C20" t="str">
            <v>Riba con Rimorchio</v>
          </cell>
        </row>
        <row r="21">
          <cell r="C21" t="str">
            <v xml:space="preserve">Walkingfloor </v>
          </cell>
        </row>
        <row r="22">
          <cell r="C22">
            <v>0</v>
          </cell>
        </row>
        <row r="23">
          <cell r="C23" t="str">
            <v xml:space="preserve">Lavacas Piccolo </v>
          </cell>
        </row>
        <row r="24">
          <cell r="C24" t="str">
            <v>Lavacas Grande</v>
          </cell>
        </row>
        <row r="25">
          <cell r="C25" t="str">
            <v xml:space="preserve">Lavacamp </v>
          </cell>
        </row>
        <row r="26">
          <cell r="C26">
            <v>0</v>
          </cell>
        </row>
        <row r="27">
          <cell r="C27" t="str">
            <v>Spazzatrice Piccola</v>
          </cell>
        </row>
        <row r="28">
          <cell r="C28" t="str">
            <v>Spazzatrice Media</v>
          </cell>
        </row>
        <row r="29">
          <cell r="C29" t="str">
            <v>Spazzatrice Grande</v>
          </cell>
        </row>
        <row r="30">
          <cell r="C30" t="str">
            <v>Veicolo Leggero</v>
          </cell>
        </row>
        <row r="31">
          <cell r="C31" t="str">
            <v>Lavastrade Piccolo</v>
          </cell>
        </row>
        <row r="32">
          <cell r="C32" t="str">
            <v>Lavastrade Medio</v>
          </cell>
        </row>
        <row r="33">
          <cell r="C33" t="str">
            <v xml:space="preserve">Veicolo Leggero-Idropulitrice </v>
          </cell>
        </row>
        <row r="34">
          <cell r="C34">
            <v>0</v>
          </cell>
        </row>
        <row r="35">
          <cell r="C35">
            <v>0</v>
          </cell>
        </row>
      </sheetData>
      <sheetData sheetId="24"/>
      <sheetData sheetId="25"/>
      <sheetData sheetId="26"/>
      <sheetData sheetId="27"/>
      <sheetData sheetId="28">
        <row r="75">
          <cell r="E75">
            <v>130554.20448000001</v>
          </cell>
        </row>
      </sheetData>
      <sheetData sheetId="29">
        <row r="11">
          <cell r="G11">
            <v>29917.38</v>
          </cell>
        </row>
      </sheetData>
      <sheetData sheetId="30">
        <row r="6">
          <cell r="D6">
            <v>77507683.56561251</v>
          </cell>
        </row>
      </sheetData>
      <sheetData sheetId="31">
        <row r="1">
          <cell r="R1">
            <v>0.28055960778849176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td personale"/>
      <sheetName val="std automezzi"/>
      <sheetName val="std attrezzature"/>
      <sheetName val="std trasporti"/>
      <sheetName val="altri std"/>
      <sheetName val="CSAr_lv_sp_sac 1"/>
      <sheetName val="CSAr _lv_sp_sac 2"/>
      <sheetName val="CSAr_lv_sp_sac 3"/>
      <sheetName val="CSAr_lv_sp_sac  4"/>
      <sheetName val="CSAsp"/>
      <sheetName val="CSAlv"/>
      <sheetName val="CSAssr"/>
      <sheetName val="CSAtr"/>
      <sheetName val="CSAtia"/>
      <sheetName val="CSAsa"/>
      <sheetName val="CSAstr"/>
      <sheetName val="CSAi"/>
      <sheetName val="CSAics"/>
      <sheetName val="CSAitg"/>
      <sheetName val="CSAac"/>
      <sheetName val="sviluppo corrispettivo"/>
      <sheetName val="sintesi"/>
      <sheetName val="doc E"/>
      <sheetName val="SSR"/>
    </sheetNames>
    <sheetDataSet>
      <sheetData sheetId="0">
        <row r="29">
          <cell r="L29" t="str">
            <v>3 livello</v>
          </cell>
        </row>
        <row r="30">
          <cell r="L30" t="str">
            <v>4 livello</v>
          </cell>
        </row>
        <row r="31">
          <cell r="L31" t="str">
            <v>5 livello</v>
          </cell>
        </row>
        <row r="32">
          <cell r="L32" t="str">
            <v>6 livello</v>
          </cell>
        </row>
        <row r="33">
          <cell r="L33" t="str">
            <v>7 livello</v>
          </cell>
        </row>
        <row r="34">
          <cell r="L34" t="str">
            <v>8 livello</v>
          </cell>
        </row>
        <row r="35">
          <cell r="L35" t="str">
            <v>quadro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genda"/>
      <sheetName val="Imput _2"/>
      <sheetName val="input"/>
      <sheetName val="dbautomezzi"/>
      <sheetName val="S.E.I."/>
      <sheetName val="PIVOT CLASSI MEZZI"/>
      <sheetName val="CLASSI MEZZI"/>
      <sheetName val="TABELLA MEZZI"/>
      <sheetName val="VNC"/>
      <sheetName val="SINTESI"/>
      <sheetName val="Foglio1"/>
      <sheetName val="std_mezzi"/>
      <sheetName val="Foglio2"/>
      <sheetName val="VNC (2)"/>
      <sheetName val="campi"/>
      <sheetName val="std automezzi ATS"/>
      <sheetName val="Elenco mezzi"/>
      <sheetName val="input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 t="str">
            <v>AISA</v>
          </cell>
          <cell r="R6" t="str">
            <v>Siena</v>
          </cell>
          <cell r="T6" t="str">
            <v>motocarro</v>
          </cell>
        </row>
        <row r="7">
          <cell r="R7" t="str">
            <v>Arezzo</v>
          </cell>
          <cell r="T7" t="str">
            <v>autocarro specifico</v>
          </cell>
        </row>
        <row r="8">
          <cell r="R8" t="str">
            <v>Grosseto</v>
          </cell>
          <cell r="T8" t="str">
            <v>autocarro speciale</v>
          </cell>
        </row>
        <row r="9">
          <cell r="R9" t="str">
            <v>Altro</v>
          </cell>
          <cell r="T9" t="str">
            <v>macchina operatrice</v>
          </cell>
        </row>
        <row r="10">
          <cell r="R10">
            <v>0</v>
          </cell>
          <cell r="T10" t="str">
            <v>mezzo operativo non targato</v>
          </cell>
        </row>
        <row r="11">
          <cell r="R11">
            <v>0</v>
          </cell>
          <cell r="T11">
            <v>0</v>
          </cell>
        </row>
        <row r="12">
          <cell r="R12">
            <v>0</v>
          </cell>
          <cell r="T12">
            <v>0</v>
          </cell>
        </row>
        <row r="13">
          <cell r="R13">
            <v>0</v>
          </cell>
          <cell r="T13">
            <v>0</v>
          </cell>
        </row>
        <row r="14">
          <cell r="R14">
            <v>0</v>
          </cell>
          <cell r="T14">
            <v>0</v>
          </cell>
        </row>
        <row r="15">
          <cell r="R15">
            <v>0</v>
          </cell>
          <cell r="T15">
            <v>0</v>
          </cell>
        </row>
        <row r="16">
          <cell r="R16">
            <v>0</v>
          </cell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</sheetData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ivot verifica"/>
      <sheetName val="Foglio1"/>
      <sheetName val="combinazioni"/>
      <sheetName val="Foglio6"/>
      <sheetName val="cdg GEN_GIU"/>
      <sheetName val="CE1_CDG 2014"/>
      <sheetName val="CE2_Gestionale"/>
      <sheetName val="CE4_CEE"/>
      <sheetName val="sintesi ATO dipendenti 2015"/>
      <sheetName val="asiu (2)"/>
      <sheetName val="cfr corr"/>
      <sheetName val="ASIU"/>
      <sheetName val="RETTIFICA PERSONALE"/>
      <sheetName val="AMM_TI_INVESTIMENTI"/>
      <sheetName val="Ricavi 30_09"/>
      <sheetName val="CE3_Natura"/>
      <sheetName val="differenze"/>
      <sheetName val="IRES"/>
      <sheetName val="IRAP"/>
      <sheetName val="Tares"/>
      <sheetName val="Ricavi def (2)"/>
      <sheetName val="cooplat"/>
      <sheetName val="2014 mens"/>
      <sheetName val="dettaglio Ruolo"/>
      <sheetName val="sintesi Fornitori"/>
      <sheetName val="nomi"/>
      <sheetName val="Ricavi def"/>
      <sheetName val="Ricavi"/>
      <sheetName val="AER_QUADRIFOGLIO"/>
      <sheetName val="PIVOT_CARBUR"/>
      <sheetName val="INTERINALI 2015"/>
      <sheetName val="VALORIZZAZIONE al 21-01-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G4">
            <v>163246303.7507259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M3">
            <v>16800000</v>
          </cell>
        </row>
      </sheetData>
      <sheetData sheetId="22" refreshError="1"/>
      <sheetData sheetId="23" refreshError="1"/>
      <sheetData sheetId="24" refreshError="1"/>
      <sheetData sheetId="25" refreshError="1">
        <row r="4">
          <cell r="B4" t="str">
            <v>Amministratore delegato</v>
          </cell>
        </row>
        <row r="5">
          <cell r="B5" t="str">
            <v>Assistente AD</v>
          </cell>
        </row>
        <row r="6">
          <cell r="B6" t="str">
            <v>Commerciale</v>
          </cell>
        </row>
        <row r="7">
          <cell r="B7" t="str">
            <v>Comunicazione e Relazioni Istituzionali</v>
          </cell>
        </row>
        <row r="8">
          <cell r="B8" t="str">
            <v>Contabilità e Bilancio</v>
          </cell>
        </row>
        <row r="9">
          <cell r="B9" t="str">
            <v>Controllo Gestione</v>
          </cell>
        </row>
        <row r="10">
          <cell r="B10" t="str">
            <v>Direttore tecnico</v>
          </cell>
        </row>
        <row r="11">
          <cell r="B11" t="str">
            <v>Direzione gestionale</v>
          </cell>
        </row>
        <row r="12">
          <cell r="B12" t="str">
            <v>Flussi e Dati</v>
          </cell>
        </row>
        <row r="13">
          <cell r="B13" t="str">
            <v>Gestione Mezzi e Attrezzature</v>
          </cell>
        </row>
        <row r="14">
          <cell r="B14" t="str">
            <v>Information Technology</v>
          </cell>
        </row>
        <row r="15">
          <cell r="B15" t="str">
            <v>Organizzazione e Personale</v>
          </cell>
        </row>
        <row r="16">
          <cell r="B16" t="str">
            <v>Presidente CDA</v>
          </cell>
        </row>
        <row r="17">
          <cell r="B17" t="str">
            <v>Progettazione e Gestione Assets e Impianti</v>
          </cell>
        </row>
        <row r="18">
          <cell r="B18" t="str">
            <v>Responsabile Amministrazione e Finanza</v>
          </cell>
        </row>
        <row r="19">
          <cell r="B19" t="str">
            <v>Segreteria Generale</v>
          </cell>
        </row>
        <row r="20">
          <cell r="B20" t="str">
            <v>Sicurezza Qualità e Ambiente</v>
          </cell>
        </row>
        <row r="21">
          <cell r="B21" t="str">
            <v>Tariffa Rifiuti</v>
          </cell>
        </row>
        <row r="22">
          <cell r="B22" t="str">
            <v>Zona Arezzo</v>
          </cell>
        </row>
        <row r="23">
          <cell r="B23" t="str">
            <v>Zona Grosseto</v>
          </cell>
        </row>
        <row r="24">
          <cell r="B24" t="str">
            <v>Zona Siena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Nostra Sintesi SENZA pert"/>
      <sheetName val="Val SENZA fabbis e corrispet"/>
      <sheetName val="Nostra Sintesi CON pert"/>
      <sheetName val="Val CON fabbis e corrispet"/>
      <sheetName val="TAB17_mod_org_serv_SSR"/>
      <sheetName val="TAB  _mod_org_IGIENE"/>
      <sheetName val="TAB11_mod_org_serv_RUND"/>
      <sheetName val="TAB16_mod_org_serv_lav"/>
      <sheetName val="TAB13B_ch_ingombranti"/>
      <sheetName val="TAB13_mod_org_serv_ch"/>
      <sheetName val="TAB14_AR_mercati"/>
      <sheetName val="TAB15_AR_cimiteriali"/>
      <sheetName val="TAB2_mod_org_serv_str"/>
      <sheetName val="TAB mod_org_dom"/>
      <sheetName val="standard produtt"/>
      <sheetName val="costo servizi"/>
      <sheetName val="corrispondenze"/>
      <sheetName val="servizi accessori"/>
      <sheetName val="Nostra_Sintesi_SENZA_pert"/>
      <sheetName val="Val_SENZA_fabbis_e_corrispet"/>
      <sheetName val="Nostra_Sintesi_CON_pert"/>
      <sheetName val="Val_CON_fabbis_e_corrispet"/>
      <sheetName val="TAB___mod_org_IGIENE"/>
      <sheetName val="TAB_mod_org_dom"/>
      <sheetName val="standard_produtt"/>
      <sheetName val="costo_servizi"/>
      <sheetName val="servizi_access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Nota alla compilazione"/>
      <sheetName val="Bgt_MEZZI E ATTR_x_comb"/>
      <sheetName val="Confronto con consuntivo 2016"/>
      <sheetName val="Budget Mezzi"/>
      <sheetName val="Budget Attrezzature"/>
      <sheetName val="Foglio2"/>
      <sheetName val="DB mezzi"/>
      <sheetName val="db mezzi due"/>
      <sheetName val="Manutenzione"/>
      <sheetName val="Costi medi"/>
      <sheetName val="Inv_mezzi"/>
      <sheetName val="Assicurazione"/>
      <sheetName val="Acquisti_att"/>
      <sheetName val="Carburante"/>
      <sheetName val="conti carburante"/>
      <sheetName val="Olii lubrificanti Additivi"/>
      <sheetName val="Pneumatici"/>
      <sheetName val="calcolo pneumatici"/>
      <sheetName val="Valore"/>
      <sheetName val="Amm_attrezz2016"/>
      <sheetName val="Noleggi attrezzature2016"/>
      <sheetName val="NoleggiAutomezzi2016"/>
      <sheetName val="LeasingAutomezzi2016"/>
      <sheetName val="Pvt_man_ric_attr"/>
      <sheetName val="Manut_attr_dic"/>
      <sheetName val="scheda_doc_analitica_man att"/>
      <sheetName val="Ricambi_Automezzi2016"/>
      <sheetName val="Ricambi_attrezzature2016"/>
      <sheetName val="Ricambi Attr. dic"/>
      <sheetName val="Manutenzioni Autoveicoli2016"/>
      <sheetName val="spese accessorie_autoveicoli"/>
      <sheetName val="scheda_doc_analitica_art_xls.PN"/>
      <sheetName val="scheda_doc_analitica_art_xls.Ol"/>
      <sheetName val="Assicurazioni2016"/>
      <sheetName val="Bolli2016"/>
      <sheetName val="Amm.tiMezzi2016"/>
      <sheetName val="Amm.tiMezzi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0">
          <cell r="C60" t="str">
            <v>Proprietà</v>
          </cell>
        </row>
        <row r="61">
          <cell r="C61" t="str">
            <v>Leasing</v>
          </cell>
        </row>
        <row r="62">
          <cell r="C62" t="str">
            <v>Full Renting</v>
          </cell>
        </row>
        <row r="63">
          <cell r="C63" t="str">
            <v>Renting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75"/>
  <sheetViews>
    <sheetView tabSelected="1" view="pageLayout" topLeftCell="A40" zoomScale="77" zoomScaleNormal="100" zoomScalePageLayoutView="77" workbookViewId="0">
      <selection activeCell="E69" sqref="E69"/>
    </sheetView>
  </sheetViews>
  <sheetFormatPr defaultColWidth="9.85546875" defaultRowHeight="15.75"/>
  <cols>
    <col min="1" max="1" width="2.28515625" style="4" customWidth="1"/>
    <col min="2" max="2" width="98.85546875" style="134" customWidth="1"/>
    <col min="3" max="3" width="18.28515625" style="134" customWidth="1"/>
    <col min="4" max="4" width="5.5703125" style="134" customWidth="1"/>
    <col min="5" max="5" width="16.140625" style="134" customWidth="1"/>
    <col min="6" max="6" width="14.28515625" customWidth="1"/>
    <col min="7" max="7" width="15.42578125" style="134" customWidth="1"/>
    <col min="8" max="8" width="2.5703125" style="8" customWidth="1"/>
    <col min="9" max="11" width="2.5703125" style="4" customWidth="1"/>
    <col min="12" max="12" width="1.140625" style="4" customWidth="1"/>
    <col min="13" max="13" width="2.85546875" style="4" hidden="1" customWidth="1"/>
    <col min="14" max="14" width="30.42578125" style="4" customWidth="1"/>
    <col min="15" max="15" width="15.5703125" style="4" customWidth="1"/>
    <col min="16" max="16" width="15.28515625" style="4" customWidth="1"/>
    <col min="17" max="61" width="9.85546875" style="4"/>
    <col min="62" max="16384" width="9.85546875" style="134"/>
  </cols>
  <sheetData>
    <row r="1" spans="2:14" s="3" customFormat="1" ht="33" customHeight="1" thickBot="1">
      <c r="B1" s="1" t="s">
        <v>0</v>
      </c>
      <c r="C1" s="186" t="s">
        <v>1</v>
      </c>
      <c r="D1" s="186"/>
      <c r="E1" s="186"/>
      <c r="F1" s="186"/>
      <c r="G1" s="186"/>
      <c r="H1" s="2"/>
    </row>
    <row r="2" spans="2:14" ht="17.25" thickTop="1" thickBot="1">
      <c r="B2" s="4"/>
      <c r="C2" s="5"/>
      <c r="D2" s="5"/>
      <c r="E2" s="6"/>
      <c r="F2" s="7"/>
      <c r="G2" s="6"/>
    </row>
    <row r="3" spans="2:14" ht="48" thickBot="1">
      <c r="B3" s="9"/>
      <c r="C3" s="10" t="s">
        <v>2</v>
      </c>
      <c r="D3" s="11"/>
      <c r="E3" s="187" t="s">
        <v>3</v>
      </c>
      <c r="F3" s="188"/>
      <c r="G3" s="189"/>
      <c r="H3" s="12"/>
      <c r="I3" s="13"/>
    </row>
    <row r="4" spans="2:14" ht="67.5">
      <c r="B4" s="14"/>
      <c r="C4" s="15" t="s">
        <v>4</v>
      </c>
      <c r="D4" s="16"/>
      <c r="E4" s="17" t="s">
        <v>5</v>
      </c>
      <c r="F4" s="18" t="s">
        <v>6</v>
      </c>
      <c r="G4" s="19" t="s">
        <v>7</v>
      </c>
      <c r="H4" s="20"/>
      <c r="I4" s="21"/>
      <c r="N4" s="22" t="s">
        <v>8</v>
      </c>
    </row>
    <row r="5" spans="2:14">
      <c r="B5" s="23" t="s">
        <v>9</v>
      </c>
      <c r="C5" s="24" t="s">
        <v>10</v>
      </c>
      <c r="D5" s="25"/>
      <c r="E5" s="26">
        <v>11071.348784204465</v>
      </c>
      <c r="F5" s="27"/>
      <c r="G5" s="28">
        <f t="shared" ref="G5:G10" si="0">E5+F5</f>
        <v>11071.348784204465</v>
      </c>
      <c r="N5" s="29" t="s">
        <v>11</v>
      </c>
    </row>
    <row r="6" spans="2:14" ht="30">
      <c r="B6" s="23" t="s">
        <v>12</v>
      </c>
      <c r="C6" s="24" t="s">
        <v>10</v>
      </c>
      <c r="D6" s="25"/>
      <c r="E6" s="26">
        <v>3171.2320725210247</v>
      </c>
      <c r="F6" s="27"/>
      <c r="G6" s="28">
        <f t="shared" si="0"/>
        <v>3171.2320725210247</v>
      </c>
      <c r="N6" s="30" t="s">
        <v>13</v>
      </c>
    </row>
    <row r="7" spans="2:14">
      <c r="B7" s="23" t="s">
        <v>14</v>
      </c>
      <c r="C7" s="24" t="s">
        <v>10</v>
      </c>
      <c r="D7" s="25"/>
      <c r="E7" s="26">
        <v>28303.335215697593</v>
      </c>
      <c r="F7" s="27"/>
      <c r="G7" s="28">
        <f t="shared" si="0"/>
        <v>28303.335215697593</v>
      </c>
      <c r="N7" s="31" t="s">
        <v>15</v>
      </c>
    </row>
    <row r="8" spans="2:14">
      <c r="B8" s="23" t="s">
        <v>16</v>
      </c>
      <c r="C8" s="24" t="s">
        <v>10</v>
      </c>
      <c r="D8" s="25"/>
      <c r="E8" s="26">
        <v>36350.457003468022</v>
      </c>
      <c r="F8" s="27"/>
      <c r="G8" s="28">
        <f t="shared" si="0"/>
        <v>36350.457003468022</v>
      </c>
      <c r="N8" s="32" t="s">
        <v>17</v>
      </c>
    </row>
    <row r="9" spans="2:14" ht="18.75">
      <c r="B9" s="33" t="s">
        <v>18</v>
      </c>
      <c r="C9" s="24" t="s">
        <v>10</v>
      </c>
      <c r="D9" s="25"/>
      <c r="E9" s="26">
        <v>0</v>
      </c>
      <c r="F9" s="27"/>
      <c r="G9" s="28">
        <f t="shared" si="0"/>
        <v>0</v>
      </c>
      <c r="N9" s="34" t="s">
        <v>19</v>
      </c>
    </row>
    <row r="10" spans="2:14">
      <c r="B10" s="35" t="s">
        <v>20</v>
      </c>
      <c r="C10" s="24" t="s">
        <v>10</v>
      </c>
      <c r="D10" s="25"/>
      <c r="E10" s="26">
        <v>2726.7078646484151</v>
      </c>
      <c r="F10" s="27"/>
      <c r="G10" s="28">
        <f t="shared" si="0"/>
        <v>2726.7078646484151</v>
      </c>
      <c r="N10" s="36" t="s">
        <v>21</v>
      </c>
    </row>
    <row r="11" spans="2:14">
      <c r="B11" s="37" t="s">
        <v>22</v>
      </c>
      <c r="C11" s="38" t="s">
        <v>23</v>
      </c>
      <c r="D11" s="25"/>
      <c r="E11" s="39">
        <v>0.6</v>
      </c>
      <c r="F11" s="40"/>
      <c r="G11" s="41"/>
    </row>
    <row r="12" spans="2:14">
      <c r="B12" s="23" t="s">
        <v>24</v>
      </c>
      <c r="C12" s="24" t="s">
        <v>23</v>
      </c>
      <c r="D12" s="25"/>
      <c r="E12" s="26">
        <f>-E10*E11</f>
        <v>-1636.0247187890491</v>
      </c>
      <c r="F12" s="27"/>
      <c r="G12" s="28">
        <f>E12+F12</f>
        <v>-1636.0247187890491</v>
      </c>
    </row>
    <row r="13" spans="2:14" ht="18.75">
      <c r="B13" s="23" t="s">
        <v>25</v>
      </c>
      <c r="C13" s="24" t="s">
        <v>10</v>
      </c>
      <c r="D13" s="25"/>
      <c r="E13" s="26">
        <v>7991.7112529069018</v>
      </c>
      <c r="F13" s="27"/>
      <c r="G13" s="28">
        <f>E13+F13</f>
        <v>7991.7112529069018</v>
      </c>
    </row>
    <row r="14" spans="2:14">
      <c r="B14" s="37" t="s">
        <v>26</v>
      </c>
      <c r="C14" s="42" t="s">
        <v>23</v>
      </c>
      <c r="D14" s="25"/>
      <c r="E14" s="39">
        <v>0.84</v>
      </c>
      <c r="F14" s="40"/>
      <c r="G14" s="41"/>
    </row>
    <row r="15" spans="2:14" ht="18.75">
      <c r="B15" s="23" t="s">
        <v>27</v>
      </c>
      <c r="C15" s="24" t="s">
        <v>23</v>
      </c>
      <c r="D15" s="25"/>
      <c r="E15" s="26">
        <f>-E13*E14</f>
        <v>-6713.0374524417975</v>
      </c>
      <c r="F15" s="27"/>
      <c r="G15" s="28">
        <f>E15+F15</f>
        <v>-6713.0374524417975</v>
      </c>
    </row>
    <row r="16" spans="2:14" ht="18.75">
      <c r="B16" s="23" t="s">
        <v>28</v>
      </c>
      <c r="C16" s="24" t="s">
        <v>10</v>
      </c>
      <c r="D16" s="25"/>
      <c r="E16" s="26">
        <v>-15272.656758297277</v>
      </c>
      <c r="F16" s="27"/>
      <c r="G16" s="28">
        <f>E16+F16</f>
        <v>-15272.656758297277</v>
      </c>
    </row>
    <row r="17" spans="2:10">
      <c r="B17" s="37" t="s">
        <v>29</v>
      </c>
      <c r="C17" s="42" t="s">
        <v>23</v>
      </c>
      <c r="D17" s="43"/>
      <c r="E17" s="39">
        <f>E60</f>
        <v>0.4</v>
      </c>
      <c r="F17" s="44"/>
      <c r="G17" s="41"/>
      <c r="I17" s="45"/>
    </row>
    <row r="18" spans="2:10">
      <c r="B18" s="37" t="s">
        <v>30</v>
      </c>
      <c r="C18" s="42" t="s">
        <v>23</v>
      </c>
      <c r="D18" s="25"/>
      <c r="E18" s="46">
        <v>4</v>
      </c>
      <c r="F18" s="40"/>
      <c r="G18" s="41"/>
    </row>
    <row r="19" spans="2:10" ht="18.75">
      <c r="B19" s="47" t="s">
        <v>31</v>
      </c>
      <c r="C19" s="24" t="s">
        <v>32</v>
      </c>
      <c r="D19" s="25"/>
      <c r="E19" s="26">
        <f>(E16*E17)/E18</f>
        <v>-1527.2656758297278</v>
      </c>
      <c r="F19" s="27"/>
      <c r="G19" s="28">
        <f>E19+F19</f>
        <v>-1527.2656758297278</v>
      </c>
    </row>
    <row r="20" spans="2:10">
      <c r="B20" s="23" t="s">
        <v>33</v>
      </c>
      <c r="C20" s="24" t="s">
        <v>10</v>
      </c>
      <c r="D20" s="25"/>
      <c r="E20" s="26"/>
      <c r="F20" s="48"/>
      <c r="G20" s="28">
        <f>E20+F20</f>
        <v>0</v>
      </c>
      <c r="J20" s="49"/>
    </row>
    <row r="21" spans="2:10" ht="19.5" thickBot="1">
      <c r="B21" s="50" t="s">
        <v>34</v>
      </c>
      <c r="C21" s="51" t="s">
        <v>32</v>
      </c>
      <c r="D21" s="25"/>
      <c r="E21" s="52">
        <f>E5+E6+E7+E8+E9+E12+E15+E19+E20</f>
        <v>69020.045228830539</v>
      </c>
      <c r="F21" s="52">
        <f>F5+F6+F7+F8+F9+F12+F15+F19+F20</f>
        <v>0</v>
      </c>
      <c r="G21" s="52">
        <f>E21+F21</f>
        <v>69020.045228830539</v>
      </c>
    </row>
    <row r="22" spans="2:10" ht="16.5" thickBot="1">
      <c r="B22" s="53"/>
      <c r="C22" s="54"/>
      <c r="D22" s="55"/>
      <c r="E22" s="56"/>
      <c r="F22" s="57"/>
      <c r="G22" s="58"/>
    </row>
    <row r="23" spans="2:10" ht="16.5" thickBot="1">
      <c r="B23" s="59" t="s">
        <v>35</v>
      </c>
      <c r="C23" s="60" t="s">
        <v>10</v>
      </c>
      <c r="D23" s="25"/>
      <c r="E23" s="61">
        <v>1484.5284684919627</v>
      </c>
      <c r="F23" s="62">
        <v>7035</v>
      </c>
      <c r="G23" s="63">
        <f t="shared" ref="G23:G39" si="1">E23+F23</f>
        <v>8519.5284684919625</v>
      </c>
    </row>
    <row r="24" spans="2:10">
      <c r="B24" s="23" t="s">
        <v>36</v>
      </c>
      <c r="C24" s="24" t="s">
        <v>10</v>
      </c>
      <c r="D24" s="25"/>
      <c r="E24" s="61">
        <v>0</v>
      </c>
      <c r="F24" s="27"/>
      <c r="G24" s="64">
        <f t="shared" si="1"/>
        <v>0</v>
      </c>
    </row>
    <row r="25" spans="2:10">
      <c r="B25" s="65" t="s">
        <v>37</v>
      </c>
      <c r="C25" s="66" t="s">
        <v>10</v>
      </c>
      <c r="D25" s="25"/>
      <c r="E25" s="67">
        <v>17771.971400506736</v>
      </c>
      <c r="F25" s="68">
        <v>4120</v>
      </c>
      <c r="G25" s="69">
        <f t="shared" si="1"/>
        <v>21891.971400506736</v>
      </c>
    </row>
    <row r="26" spans="2:10">
      <c r="B26" s="70" t="s">
        <v>38</v>
      </c>
      <c r="C26" s="66" t="s">
        <v>10</v>
      </c>
      <c r="D26" s="25"/>
      <c r="E26" s="67">
        <v>0</v>
      </c>
      <c r="F26" s="68"/>
      <c r="G26" s="69">
        <f t="shared" si="1"/>
        <v>0</v>
      </c>
    </row>
    <row r="27" spans="2:10">
      <c r="B27" s="65" t="s">
        <v>39</v>
      </c>
      <c r="C27" s="66" t="s">
        <v>10</v>
      </c>
      <c r="D27" s="25"/>
      <c r="E27" s="67">
        <v>870.51097633826589</v>
      </c>
      <c r="F27" s="68"/>
      <c r="G27" s="69">
        <f t="shared" si="1"/>
        <v>870.51097633826589</v>
      </c>
    </row>
    <row r="28" spans="2:10">
      <c r="B28" s="71" t="s">
        <v>40</v>
      </c>
      <c r="C28" s="72" t="s">
        <v>32</v>
      </c>
      <c r="D28" s="25"/>
      <c r="E28" s="73">
        <f>SUM(E24:E27)</f>
        <v>18642.482376845001</v>
      </c>
      <c r="F28" s="74">
        <f>SUM(F24:F27)</f>
        <v>4120</v>
      </c>
      <c r="G28" s="75">
        <f t="shared" si="1"/>
        <v>22762.482376845001</v>
      </c>
    </row>
    <row r="29" spans="2:10">
      <c r="B29" s="23" t="s">
        <v>41</v>
      </c>
      <c r="C29" s="76" t="s">
        <v>10</v>
      </c>
      <c r="D29" s="25"/>
      <c r="E29" s="77">
        <v>6115.3671349245133</v>
      </c>
      <c r="F29" s="78"/>
      <c r="G29" s="69">
        <f t="shared" si="1"/>
        <v>6115.3671349245133</v>
      </c>
    </row>
    <row r="30" spans="2:10">
      <c r="B30" s="65" t="s">
        <v>42</v>
      </c>
      <c r="C30" s="66" t="s">
        <v>10</v>
      </c>
      <c r="D30" s="25"/>
      <c r="E30" s="67">
        <v>0</v>
      </c>
      <c r="F30" s="68"/>
      <c r="G30" s="69">
        <f t="shared" si="1"/>
        <v>0</v>
      </c>
    </row>
    <row r="31" spans="2:10">
      <c r="B31" s="79" t="s">
        <v>43</v>
      </c>
      <c r="C31" s="66" t="s">
        <v>10</v>
      </c>
      <c r="D31" s="25"/>
      <c r="E31" s="67">
        <v>0</v>
      </c>
      <c r="F31" s="68"/>
      <c r="G31" s="69">
        <f t="shared" si="1"/>
        <v>0</v>
      </c>
    </row>
    <row r="32" spans="2:10">
      <c r="B32" s="79" t="s">
        <v>44</v>
      </c>
      <c r="C32" s="66" t="s">
        <v>10</v>
      </c>
      <c r="D32" s="25"/>
      <c r="E32" s="67">
        <v>0</v>
      </c>
      <c r="F32" s="80"/>
      <c r="G32" s="69">
        <f t="shared" si="1"/>
        <v>0</v>
      </c>
      <c r="I32" s="49"/>
    </row>
    <row r="33" spans="2:10">
      <c r="B33" s="79" t="s">
        <v>45</v>
      </c>
      <c r="C33" s="66" t="s">
        <v>10</v>
      </c>
      <c r="D33" s="25"/>
      <c r="E33" s="67">
        <v>0</v>
      </c>
      <c r="F33" s="68"/>
      <c r="G33" s="69">
        <f t="shared" si="1"/>
        <v>0</v>
      </c>
    </row>
    <row r="34" spans="2:10">
      <c r="B34" s="79" t="s">
        <v>46</v>
      </c>
      <c r="C34" s="66" t="s">
        <v>10</v>
      </c>
      <c r="D34" s="25"/>
      <c r="E34" s="67">
        <v>0</v>
      </c>
      <c r="F34" s="68"/>
      <c r="G34" s="69">
        <f t="shared" si="1"/>
        <v>0</v>
      </c>
    </row>
    <row r="35" spans="2:10">
      <c r="B35" s="65" t="s">
        <v>47</v>
      </c>
      <c r="C35" s="66" t="s">
        <v>10</v>
      </c>
      <c r="D35" s="25"/>
      <c r="E35" s="67">
        <v>3072.1728821189977</v>
      </c>
      <c r="F35" s="68"/>
      <c r="G35" s="69">
        <f t="shared" si="1"/>
        <v>3072.1728821189977</v>
      </c>
    </row>
    <row r="36" spans="2:10" ht="18.75">
      <c r="B36" s="65" t="s">
        <v>48</v>
      </c>
      <c r="C36" s="66" t="s">
        <v>10</v>
      </c>
      <c r="D36" s="25"/>
      <c r="E36" s="67">
        <v>8.5713984689311857</v>
      </c>
      <c r="F36" s="68"/>
      <c r="G36" s="69">
        <f t="shared" si="1"/>
        <v>8.5713984689311857</v>
      </c>
    </row>
    <row r="37" spans="2:10">
      <c r="B37" s="35" t="s">
        <v>49</v>
      </c>
      <c r="C37" s="72" t="s">
        <v>32</v>
      </c>
      <c r="D37" s="25"/>
      <c r="E37" s="73">
        <f>E36+E35+E30+E29</f>
        <v>9196.1114155124415</v>
      </c>
      <c r="F37" s="74">
        <f>F36+F35+F30+F29</f>
        <v>0</v>
      </c>
      <c r="G37" s="75">
        <f t="shared" si="1"/>
        <v>9196.1114155124415</v>
      </c>
    </row>
    <row r="38" spans="2:10" ht="18.75">
      <c r="B38" s="33" t="s">
        <v>50</v>
      </c>
      <c r="C38" s="81" t="s">
        <v>10</v>
      </c>
      <c r="D38" s="25"/>
      <c r="E38" s="82">
        <v>0</v>
      </c>
      <c r="F38" s="83"/>
      <c r="G38" s="64">
        <f t="shared" si="1"/>
        <v>0</v>
      </c>
    </row>
    <row r="39" spans="2:10" ht="18.75">
      <c r="B39" s="33" t="s">
        <v>51</v>
      </c>
      <c r="C39" s="81" t="s">
        <v>10</v>
      </c>
      <c r="D39" s="25"/>
      <c r="E39" s="82">
        <v>28145.766894882119</v>
      </c>
      <c r="F39" s="83"/>
      <c r="G39" s="64">
        <f t="shared" si="1"/>
        <v>28145.766894882119</v>
      </c>
    </row>
    <row r="40" spans="2:10">
      <c r="B40" s="37" t="s">
        <v>52</v>
      </c>
      <c r="C40" s="42" t="s">
        <v>23</v>
      </c>
      <c r="D40" s="25"/>
      <c r="E40" s="44">
        <f>E60</f>
        <v>0.4</v>
      </c>
      <c r="F40" s="44"/>
      <c r="G40" s="41"/>
    </row>
    <row r="41" spans="2:10">
      <c r="B41" s="37" t="s">
        <v>53</v>
      </c>
      <c r="C41" s="42" t="s">
        <v>23</v>
      </c>
      <c r="D41" s="25"/>
      <c r="E41" s="44">
        <v>4</v>
      </c>
      <c r="F41" s="40"/>
      <c r="G41" s="41"/>
    </row>
    <row r="42" spans="2:10" ht="18.75">
      <c r="B42" s="23" t="s">
        <v>54</v>
      </c>
      <c r="C42" s="81" t="s">
        <v>23</v>
      </c>
      <c r="D42" s="25"/>
      <c r="E42" s="82">
        <f>(E39*E40)/4</f>
        <v>2814.5766894882122</v>
      </c>
      <c r="F42" s="83"/>
      <c r="G42" s="84">
        <f>E42+F42</f>
        <v>2814.5766894882122</v>
      </c>
    </row>
    <row r="43" spans="2:10">
      <c r="B43" s="23" t="s">
        <v>33</v>
      </c>
      <c r="C43" s="24" t="s">
        <v>10</v>
      </c>
      <c r="D43" s="25"/>
      <c r="E43" s="82"/>
      <c r="F43" s="85"/>
      <c r="G43" s="64">
        <f>E43+F43</f>
        <v>0</v>
      </c>
      <c r="J43" s="49"/>
    </row>
    <row r="44" spans="2:10" ht="18.75">
      <c r="B44" s="50" t="s">
        <v>55</v>
      </c>
      <c r="C44" s="51" t="s">
        <v>32</v>
      </c>
      <c r="D44" s="25"/>
      <c r="E44" s="86">
        <f>E23+E28+E37+E38+E42+E43</f>
        <v>32137.698950337617</v>
      </c>
      <c r="F44" s="86">
        <f>F23+F28+F37+F38+F42+F43</f>
        <v>11155</v>
      </c>
      <c r="G44" s="87">
        <f>E44+F44</f>
        <v>43292.698950337617</v>
      </c>
    </row>
    <row r="45" spans="2:10">
      <c r="B45" s="23" t="s">
        <v>56</v>
      </c>
      <c r="C45" s="24" t="s">
        <v>23</v>
      </c>
      <c r="D45" s="25"/>
      <c r="E45" s="88"/>
      <c r="F45" s="85"/>
      <c r="G45" s="64"/>
    </row>
    <row r="46" spans="2:10" ht="19.5" thickBot="1">
      <c r="B46" s="89" t="s">
        <v>57</v>
      </c>
      <c r="C46" s="90" t="s">
        <v>32</v>
      </c>
      <c r="D46" s="25"/>
      <c r="E46" s="52">
        <f>E21+E44+E45</f>
        <v>101157.74417916816</v>
      </c>
      <c r="F46" s="52">
        <f>F21+F44+F45</f>
        <v>11155</v>
      </c>
      <c r="G46" s="52">
        <f>G21+G44+G45</f>
        <v>112312.74417916816</v>
      </c>
    </row>
    <row r="47" spans="2:10">
      <c r="B47" s="53"/>
      <c r="C47" s="55"/>
      <c r="D47" s="91"/>
      <c r="E47" s="92"/>
      <c r="F47" s="57"/>
      <c r="G47" s="58"/>
    </row>
    <row r="48" spans="2:10" s="4" customFormat="1" ht="16.5" thickBot="1">
      <c r="B48" s="93" t="s">
        <v>58</v>
      </c>
      <c r="C48" s="94"/>
      <c r="D48" s="94"/>
      <c r="E48" s="94"/>
      <c r="F48" s="95"/>
      <c r="G48" s="96"/>
    </row>
    <row r="49" spans="2:7" s="4" customFormat="1">
      <c r="B49" s="59" t="s">
        <v>59</v>
      </c>
      <c r="C49" s="60" t="s">
        <v>10</v>
      </c>
      <c r="D49" s="25"/>
      <c r="E49" s="97"/>
      <c r="F49" s="98"/>
      <c r="G49" s="99">
        <v>0.76143271651049704</v>
      </c>
    </row>
    <row r="50" spans="2:7" s="4" customFormat="1" ht="16.5" customHeight="1">
      <c r="B50" s="100" t="s">
        <v>60</v>
      </c>
      <c r="C50" s="101" t="s">
        <v>10</v>
      </c>
      <c r="D50" s="25"/>
      <c r="E50" s="102">
        <v>545.58600000000001</v>
      </c>
      <c r="F50" s="103"/>
      <c r="G50" s="104"/>
    </row>
    <row r="51" spans="2:7" s="4" customFormat="1" ht="16.5" customHeight="1">
      <c r="B51" s="105" t="s">
        <v>61</v>
      </c>
      <c r="C51" s="101" t="s">
        <v>10</v>
      </c>
      <c r="D51" s="25"/>
      <c r="E51" s="106">
        <v>150.11721341823289</v>
      </c>
      <c r="F51" s="107"/>
      <c r="G51" s="104"/>
    </row>
    <row r="52" spans="2:7" s="4" customFormat="1">
      <c r="B52" s="105" t="s">
        <v>62</v>
      </c>
      <c r="C52" s="101" t="s">
        <v>23</v>
      </c>
      <c r="D52" s="25"/>
      <c r="E52" s="108"/>
      <c r="F52" s="31"/>
      <c r="G52" s="109"/>
    </row>
    <row r="53" spans="2:7" s="4" customFormat="1" ht="16.5" thickBot="1">
      <c r="B53" s="110" t="s">
        <v>63</v>
      </c>
      <c r="C53" s="111" t="s">
        <v>23</v>
      </c>
      <c r="D53" s="25"/>
      <c r="E53" s="112"/>
      <c r="F53" s="113"/>
      <c r="G53" s="114"/>
    </row>
    <row r="54" spans="2:7" s="4" customFormat="1">
      <c r="B54" s="115"/>
      <c r="C54" s="25"/>
      <c r="D54" s="25"/>
      <c r="E54" s="13"/>
      <c r="F54" s="12"/>
      <c r="G54" s="116"/>
    </row>
    <row r="55" spans="2:7" s="4" customFormat="1" ht="16.5" thickBot="1">
      <c r="B55" s="93" t="s">
        <v>64</v>
      </c>
      <c r="C55" s="94"/>
      <c r="D55" s="94"/>
      <c r="E55" s="94"/>
      <c r="F55" s="95"/>
      <c r="G55" s="116"/>
    </row>
    <row r="56" spans="2:7" s="4" customFormat="1" ht="19.5" thickBot="1">
      <c r="B56" s="117" t="s">
        <v>65</v>
      </c>
      <c r="C56" s="118" t="s">
        <v>23</v>
      </c>
      <c r="D56" s="119"/>
      <c r="E56" s="120">
        <f>'coef di gradualità'!D3</f>
        <v>-0.3</v>
      </c>
      <c r="F56" s="121"/>
      <c r="G56" s="122"/>
    </row>
    <row r="57" spans="2:7" s="4" customFormat="1" ht="19.5" thickBot="1">
      <c r="B57" s="123" t="s">
        <v>66</v>
      </c>
      <c r="C57" s="101" t="s">
        <v>23</v>
      </c>
      <c r="D57" s="119"/>
      <c r="E57" s="120">
        <f>'coef di gradualità'!D4</f>
        <v>-0.15</v>
      </c>
      <c r="F57" s="124"/>
      <c r="G57" s="104"/>
    </row>
    <row r="58" spans="2:7" s="4" customFormat="1" ht="18.75">
      <c r="B58" s="123" t="s">
        <v>67</v>
      </c>
      <c r="C58" s="101" t="s">
        <v>23</v>
      </c>
      <c r="D58" s="119"/>
      <c r="E58" s="120">
        <f>'coef di gradualità'!D5</f>
        <v>-0.15</v>
      </c>
      <c r="F58" s="124"/>
      <c r="G58" s="104"/>
    </row>
    <row r="59" spans="2:7" s="4" customFormat="1" ht="16.5" thickBot="1">
      <c r="B59" s="89" t="s">
        <v>68</v>
      </c>
      <c r="C59" s="90" t="s">
        <v>32</v>
      </c>
      <c r="D59" s="119"/>
      <c r="E59" s="125">
        <f>SUM(E56:E58)</f>
        <v>-0.6</v>
      </c>
      <c r="F59" s="126"/>
      <c r="G59" s="127"/>
    </row>
    <row r="60" spans="2:7" s="4" customFormat="1" ht="16.5" thickBot="1">
      <c r="B60" s="89" t="s">
        <v>69</v>
      </c>
      <c r="C60" s="90" t="s">
        <v>32</v>
      </c>
      <c r="D60" s="119"/>
      <c r="E60" s="128">
        <f>1+E59</f>
        <v>0.4</v>
      </c>
      <c r="F60" s="129"/>
      <c r="G60" s="130"/>
    </row>
    <row r="61" spans="2:7">
      <c r="B61" s="53"/>
      <c r="C61" s="55"/>
      <c r="D61" s="55"/>
      <c r="E61" s="56"/>
      <c r="F61" s="57"/>
      <c r="G61" s="58"/>
    </row>
    <row r="62" spans="2:7" ht="16.5" thickBot="1">
      <c r="B62" s="131" t="s">
        <v>70</v>
      </c>
      <c r="C62" s="94"/>
      <c r="D62" s="94"/>
      <c r="E62" s="95"/>
      <c r="F62" s="95"/>
      <c r="G62" s="116"/>
    </row>
    <row r="63" spans="2:7" ht="19.5" thickBot="1">
      <c r="B63" s="132" t="s">
        <v>71</v>
      </c>
      <c r="C63" s="133" t="s">
        <v>72</v>
      </c>
      <c r="E63" s="135"/>
      <c r="F63" s="135"/>
      <c r="G63" s="136">
        <v>1.7000000000000001E-2</v>
      </c>
    </row>
    <row r="64" spans="2:7" ht="18.75">
      <c r="B64" s="37" t="s">
        <v>73</v>
      </c>
      <c r="C64" s="42" t="s">
        <v>23</v>
      </c>
      <c r="D64" s="25"/>
      <c r="E64" s="135"/>
      <c r="F64" s="135"/>
      <c r="G64" s="137">
        <v>5.0000000000000001E-3</v>
      </c>
    </row>
    <row r="65" spans="2:17" ht="18.75">
      <c r="B65" s="37" t="s">
        <v>74</v>
      </c>
      <c r="C65" s="42" t="s">
        <v>23</v>
      </c>
      <c r="D65" s="25"/>
      <c r="E65" s="41"/>
      <c r="F65" s="41"/>
      <c r="G65" s="137">
        <v>0</v>
      </c>
    </row>
    <row r="66" spans="2:17" ht="18.75">
      <c r="B66" s="37" t="s">
        <v>75</v>
      </c>
      <c r="C66" s="42" t="s">
        <v>23</v>
      </c>
      <c r="D66" s="25"/>
      <c r="E66" s="41"/>
      <c r="F66" s="41"/>
      <c r="G66" s="137">
        <v>0</v>
      </c>
    </row>
    <row r="67" spans="2:17">
      <c r="B67" s="50" t="s">
        <v>76</v>
      </c>
      <c r="C67" s="51" t="s">
        <v>32</v>
      </c>
      <c r="D67" s="25"/>
      <c r="E67" s="41"/>
      <c r="F67" s="41"/>
      <c r="G67" s="138">
        <f>G63-G64+G65+G66</f>
        <v>1.2E-2</v>
      </c>
    </row>
    <row r="68" spans="2:17">
      <c r="B68" s="50" t="s">
        <v>77</v>
      </c>
      <c r="C68" s="51" t="s">
        <v>32</v>
      </c>
      <c r="D68" s="25"/>
      <c r="E68" s="41"/>
      <c r="F68" s="41"/>
      <c r="G68" s="139">
        <f>(1+G67)</f>
        <v>1.012</v>
      </c>
    </row>
    <row r="69" spans="2:17" ht="18.75">
      <c r="B69" s="140" t="s">
        <v>78</v>
      </c>
      <c r="C69" s="141" t="s">
        <v>32</v>
      </c>
      <c r="D69" s="142"/>
      <c r="E69" s="41"/>
      <c r="F69" s="41"/>
      <c r="G69" s="143">
        <f>G46</f>
        <v>112312.74417916816</v>
      </c>
    </row>
    <row r="70" spans="2:17" ht="18.75">
      <c r="B70" s="144" t="s">
        <v>79</v>
      </c>
      <c r="C70" s="145" t="s">
        <v>23</v>
      </c>
      <c r="E70" s="48"/>
      <c r="F70" s="48">
        <v>112732</v>
      </c>
      <c r="G70" s="64">
        <f>E70+F70</f>
        <v>112732</v>
      </c>
      <c r="I70" s="49"/>
    </row>
    <row r="71" spans="2:17" ht="19.5" thickBot="1">
      <c r="B71" s="89" t="s">
        <v>80</v>
      </c>
      <c r="C71" s="90" t="s">
        <v>32</v>
      </c>
      <c r="D71" s="146"/>
      <c r="E71" s="147"/>
      <c r="F71" s="147"/>
      <c r="G71" s="148">
        <f>G69/G70</f>
        <v>0.99628095109789738</v>
      </c>
    </row>
    <row r="72" spans="2:17" s="4" customFormat="1" ht="16.5" thickBot="1">
      <c r="C72" s="142"/>
      <c r="D72" s="142"/>
      <c r="E72" s="149"/>
      <c r="F72" s="150"/>
      <c r="G72" s="149"/>
      <c r="H72" s="8"/>
      <c r="Q72" s="151"/>
    </row>
    <row r="73" spans="2:17" s="4" customFormat="1">
      <c r="B73" s="152" t="s">
        <v>81</v>
      </c>
      <c r="C73" s="153" t="s">
        <v>32</v>
      </c>
      <c r="D73" s="154"/>
      <c r="E73" s="98"/>
      <c r="F73" s="98"/>
      <c r="G73" s="155">
        <f>G69*G68</f>
        <v>113660.49710931818</v>
      </c>
      <c r="H73" s="8"/>
    </row>
    <row r="74" spans="2:17" s="4" customFormat="1" ht="16.5" thickBot="1">
      <c r="B74" s="156" t="s">
        <v>82</v>
      </c>
      <c r="C74" s="157" t="s">
        <v>32</v>
      </c>
      <c r="D74" s="158"/>
      <c r="E74" s="113"/>
      <c r="F74" s="113"/>
      <c r="G74" s="159">
        <f>G69-G73</f>
        <v>-1347.7529301500181</v>
      </c>
      <c r="H74" s="8"/>
      <c r="N74" s="160"/>
      <c r="O74" s="160"/>
    </row>
    <row r="75" spans="2:17" s="4" customFormat="1" ht="16.5" thickBot="1">
      <c r="F75" s="8"/>
      <c r="H75" s="8"/>
      <c r="O75" s="160"/>
    </row>
    <row r="76" spans="2:17" s="8" customFormat="1" ht="18.75" thickBot="1">
      <c r="B76" s="161" t="s">
        <v>83</v>
      </c>
      <c r="C76" s="162" t="s">
        <v>10</v>
      </c>
      <c r="D76" s="163"/>
      <c r="E76" s="164"/>
      <c r="F76" s="164"/>
      <c r="G76" s="165">
        <f>E76+F76</f>
        <v>0</v>
      </c>
    </row>
    <row r="77" spans="2:17" s="4" customFormat="1">
      <c r="F77" s="8"/>
      <c r="H77" s="8"/>
    </row>
    <row r="78" spans="2:17" s="4" customFormat="1">
      <c r="F78" s="166"/>
      <c r="H78" s="8"/>
    </row>
    <row r="79" spans="2:17" s="4" customFormat="1">
      <c r="F79" s="166"/>
      <c r="H79" s="8"/>
    </row>
    <row r="80" spans="2:17" s="4" customFormat="1">
      <c r="F80" s="8"/>
      <c r="H80" s="8"/>
    </row>
    <row r="81" spans="6:8" s="4" customFormat="1">
      <c r="F81" s="8"/>
      <c r="H81" s="8"/>
    </row>
    <row r="82" spans="6:8" s="4" customFormat="1">
      <c r="F82" s="8"/>
      <c r="H82" s="8"/>
    </row>
    <row r="83" spans="6:8" s="4" customFormat="1">
      <c r="F83" s="8"/>
      <c r="H83" s="8"/>
    </row>
    <row r="84" spans="6:8" s="4" customFormat="1">
      <c r="F84" s="8"/>
      <c r="H84" s="8"/>
    </row>
    <row r="85" spans="6:8" s="4" customFormat="1">
      <c r="F85" s="8"/>
      <c r="H85" s="8"/>
    </row>
    <row r="86" spans="6:8" s="4" customFormat="1">
      <c r="F86" s="8"/>
      <c r="H86" s="8"/>
    </row>
    <row r="87" spans="6:8" s="4" customFormat="1">
      <c r="F87" s="8"/>
      <c r="H87" s="8"/>
    </row>
    <row r="88" spans="6:8" s="4" customFormat="1">
      <c r="F88" s="8"/>
      <c r="H88" s="8"/>
    </row>
    <row r="89" spans="6:8" s="4" customFormat="1">
      <c r="F89" s="8"/>
      <c r="H89" s="8"/>
    </row>
    <row r="90" spans="6:8" s="4" customFormat="1">
      <c r="F90" s="8"/>
      <c r="H90" s="8"/>
    </row>
    <row r="91" spans="6:8" s="4" customFormat="1">
      <c r="F91" s="8"/>
      <c r="H91" s="8"/>
    </row>
    <row r="92" spans="6:8" s="4" customFormat="1">
      <c r="F92" s="8"/>
      <c r="H92" s="8"/>
    </row>
    <row r="93" spans="6:8" s="4" customFormat="1">
      <c r="F93" s="8"/>
      <c r="H93" s="8"/>
    </row>
    <row r="94" spans="6:8" s="4" customFormat="1">
      <c r="F94" s="8"/>
      <c r="H94" s="8"/>
    </row>
    <row r="95" spans="6:8" s="4" customFormat="1">
      <c r="F95" s="8"/>
      <c r="H95" s="8"/>
    </row>
    <row r="96" spans="6:8" s="4" customFormat="1">
      <c r="F96" s="8"/>
      <c r="H96" s="8"/>
    </row>
    <row r="97" spans="6:8" s="4" customFormat="1">
      <c r="F97" s="8"/>
      <c r="H97" s="8"/>
    </row>
    <row r="98" spans="6:8" s="4" customFormat="1">
      <c r="F98" s="8"/>
      <c r="H98" s="8"/>
    </row>
    <row r="99" spans="6:8" s="4" customFormat="1">
      <c r="F99" s="8"/>
      <c r="H99" s="8"/>
    </row>
    <row r="100" spans="6:8" s="4" customFormat="1">
      <c r="F100" s="8"/>
      <c r="H100" s="8"/>
    </row>
    <row r="101" spans="6:8" s="4" customFormat="1">
      <c r="F101" s="8"/>
      <c r="H101" s="8"/>
    </row>
    <row r="102" spans="6:8" s="4" customFormat="1">
      <c r="F102" s="8"/>
      <c r="H102" s="8"/>
    </row>
    <row r="103" spans="6:8" s="4" customFormat="1">
      <c r="F103" s="8"/>
      <c r="H103" s="8"/>
    </row>
    <row r="104" spans="6:8" s="4" customFormat="1">
      <c r="F104" s="8"/>
      <c r="H104" s="8"/>
    </row>
    <row r="105" spans="6:8" s="4" customFormat="1">
      <c r="F105" s="8"/>
      <c r="H105" s="8"/>
    </row>
    <row r="106" spans="6:8" s="4" customFormat="1">
      <c r="F106" s="8"/>
      <c r="H106" s="8"/>
    </row>
    <row r="107" spans="6:8" s="4" customFormat="1">
      <c r="F107" s="8"/>
      <c r="H107" s="8"/>
    </row>
    <row r="108" spans="6:8" s="4" customFormat="1">
      <c r="F108" s="8"/>
      <c r="H108" s="8"/>
    </row>
    <row r="109" spans="6:8" s="4" customFormat="1">
      <c r="F109" s="8"/>
      <c r="H109" s="8"/>
    </row>
    <row r="110" spans="6:8" s="4" customFormat="1">
      <c r="F110" s="8"/>
      <c r="H110" s="8"/>
    </row>
    <row r="111" spans="6:8" s="4" customFormat="1">
      <c r="F111" s="8"/>
      <c r="H111" s="8"/>
    </row>
    <row r="112" spans="6:8" s="4" customFormat="1">
      <c r="F112" s="8"/>
      <c r="H112" s="8"/>
    </row>
    <row r="113" spans="6:8" s="4" customFormat="1">
      <c r="F113" s="8"/>
      <c r="H113" s="8"/>
    </row>
    <row r="114" spans="6:8" s="4" customFormat="1">
      <c r="F114" s="8"/>
      <c r="H114" s="8"/>
    </row>
    <row r="115" spans="6:8" s="4" customFormat="1">
      <c r="F115" s="8"/>
      <c r="H115" s="8"/>
    </row>
    <row r="116" spans="6:8" s="4" customFormat="1">
      <c r="F116" s="8"/>
      <c r="H116" s="8"/>
    </row>
    <row r="117" spans="6:8" s="4" customFormat="1">
      <c r="F117" s="8"/>
      <c r="H117" s="8"/>
    </row>
    <row r="118" spans="6:8" s="4" customFormat="1">
      <c r="F118" s="8"/>
      <c r="H118" s="8"/>
    </row>
    <row r="119" spans="6:8" s="4" customFormat="1">
      <c r="F119" s="8"/>
      <c r="H119" s="8"/>
    </row>
    <row r="120" spans="6:8" s="4" customFormat="1">
      <c r="F120" s="8"/>
      <c r="H120" s="8"/>
    </row>
    <row r="121" spans="6:8" s="4" customFormat="1">
      <c r="F121" s="8"/>
      <c r="H121" s="8"/>
    </row>
    <row r="122" spans="6:8" s="4" customFormat="1">
      <c r="F122" s="8"/>
      <c r="H122" s="8"/>
    </row>
    <row r="123" spans="6:8" s="4" customFormat="1">
      <c r="F123" s="8"/>
      <c r="H123" s="8"/>
    </row>
    <row r="124" spans="6:8" s="4" customFormat="1">
      <c r="F124" s="8"/>
      <c r="H124" s="8"/>
    </row>
    <row r="125" spans="6:8" s="4" customFormat="1">
      <c r="F125" s="8"/>
      <c r="H125" s="8"/>
    </row>
    <row r="126" spans="6:8" s="4" customFormat="1">
      <c r="F126" s="8"/>
      <c r="H126" s="8"/>
    </row>
    <row r="127" spans="6:8" s="4" customFormat="1">
      <c r="F127" s="8"/>
      <c r="H127" s="8"/>
    </row>
    <row r="128" spans="6:8" s="4" customFormat="1">
      <c r="F128" s="8"/>
      <c r="H128" s="8"/>
    </row>
    <row r="129" spans="6:8" s="4" customFormat="1">
      <c r="F129" s="8"/>
      <c r="H129" s="8"/>
    </row>
    <row r="130" spans="6:8" s="4" customFormat="1">
      <c r="F130" s="8"/>
      <c r="H130" s="8"/>
    </row>
    <row r="131" spans="6:8" s="4" customFormat="1">
      <c r="F131" s="8"/>
      <c r="H131" s="8"/>
    </row>
    <row r="132" spans="6:8" s="4" customFormat="1">
      <c r="F132" s="8"/>
      <c r="H132" s="8"/>
    </row>
    <row r="133" spans="6:8" s="4" customFormat="1">
      <c r="F133" s="8"/>
      <c r="H133" s="8"/>
    </row>
    <row r="134" spans="6:8" s="4" customFormat="1">
      <c r="F134" s="8"/>
      <c r="H134" s="8"/>
    </row>
    <row r="135" spans="6:8" s="4" customFormat="1">
      <c r="F135" s="8"/>
      <c r="H135" s="8"/>
    </row>
    <row r="136" spans="6:8" s="4" customFormat="1">
      <c r="F136" s="8"/>
      <c r="H136" s="8"/>
    </row>
    <row r="137" spans="6:8" s="4" customFormat="1">
      <c r="F137" s="8"/>
      <c r="H137" s="8"/>
    </row>
    <row r="138" spans="6:8" s="4" customFormat="1">
      <c r="F138" s="8"/>
      <c r="H138" s="8"/>
    </row>
    <row r="139" spans="6:8" s="4" customFormat="1">
      <c r="F139" s="8"/>
      <c r="H139" s="8"/>
    </row>
    <row r="140" spans="6:8" s="4" customFormat="1">
      <c r="F140" s="8"/>
      <c r="H140" s="8"/>
    </row>
    <row r="141" spans="6:8" s="4" customFormat="1">
      <c r="F141" s="8"/>
      <c r="H141" s="8"/>
    </row>
    <row r="142" spans="6:8" s="4" customFormat="1">
      <c r="F142" s="8"/>
      <c r="H142" s="8"/>
    </row>
    <row r="143" spans="6:8" s="4" customFormat="1">
      <c r="F143" s="8"/>
      <c r="H143" s="8"/>
    </row>
    <row r="144" spans="6:8" s="4" customFormat="1">
      <c r="F144" s="8"/>
      <c r="H144" s="8"/>
    </row>
    <row r="145" spans="6:8" s="4" customFormat="1">
      <c r="F145" s="8"/>
      <c r="H145" s="8"/>
    </row>
    <row r="146" spans="6:8" s="4" customFormat="1">
      <c r="F146" s="8"/>
      <c r="H146" s="8"/>
    </row>
    <row r="147" spans="6:8" s="4" customFormat="1">
      <c r="F147" s="8"/>
      <c r="H147" s="8"/>
    </row>
    <row r="148" spans="6:8" s="4" customFormat="1">
      <c r="F148" s="8"/>
      <c r="H148" s="8"/>
    </row>
    <row r="149" spans="6:8" s="4" customFormat="1">
      <c r="F149" s="8"/>
      <c r="H149" s="8"/>
    </row>
    <row r="150" spans="6:8" s="4" customFormat="1">
      <c r="F150" s="8"/>
      <c r="H150" s="8"/>
    </row>
    <row r="151" spans="6:8" s="4" customFormat="1">
      <c r="F151" s="8"/>
      <c r="H151" s="8"/>
    </row>
    <row r="152" spans="6:8" s="4" customFormat="1">
      <c r="F152" s="8"/>
      <c r="H152" s="8"/>
    </row>
    <row r="153" spans="6:8" s="4" customFormat="1">
      <c r="F153" s="8"/>
      <c r="H153" s="8"/>
    </row>
    <row r="154" spans="6:8" s="4" customFormat="1">
      <c r="F154" s="8"/>
      <c r="H154" s="8"/>
    </row>
    <row r="155" spans="6:8" s="4" customFormat="1">
      <c r="F155" s="8"/>
      <c r="H155" s="8"/>
    </row>
    <row r="156" spans="6:8" s="4" customFormat="1">
      <c r="F156" s="8"/>
      <c r="H156" s="8"/>
    </row>
    <row r="157" spans="6:8" s="4" customFormat="1">
      <c r="F157" s="8"/>
      <c r="H157" s="8"/>
    </row>
    <row r="158" spans="6:8" s="4" customFormat="1">
      <c r="F158" s="8"/>
      <c r="H158" s="8"/>
    </row>
    <row r="159" spans="6:8" s="4" customFormat="1">
      <c r="F159" s="8"/>
      <c r="H159" s="8"/>
    </row>
    <row r="160" spans="6:8" s="4" customFormat="1">
      <c r="F160" s="8"/>
      <c r="H160" s="8"/>
    </row>
    <row r="161" spans="6:8" s="4" customFormat="1">
      <c r="F161" s="8"/>
      <c r="H161" s="8"/>
    </row>
    <row r="162" spans="6:8" s="4" customFormat="1">
      <c r="F162" s="8"/>
      <c r="H162" s="8"/>
    </row>
    <row r="163" spans="6:8" s="4" customFormat="1">
      <c r="F163" s="8"/>
      <c r="H163" s="8"/>
    </row>
    <row r="164" spans="6:8" s="4" customFormat="1">
      <c r="F164" s="8"/>
      <c r="H164" s="8"/>
    </row>
    <row r="165" spans="6:8" s="4" customFormat="1">
      <c r="F165" s="8"/>
      <c r="H165" s="8"/>
    </row>
    <row r="166" spans="6:8" s="4" customFormat="1">
      <c r="F166" s="8"/>
      <c r="H166" s="8"/>
    </row>
    <row r="167" spans="6:8" s="4" customFormat="1">
      <c r="F167" s="8"/>
      <c r="H167" s="8"/>
    </row>
    <row r="168" spans="6:8" s="4" customFormat="1">
      <c r="F168" s="8"/>
      <c r="H168" s="8"/>
    </row>
    <row r="169" spans="6:8" s="4" customFormat="1">
      <c r="F169" s="8"/>
      <c r="H169" s="8"/>
    </row>
    <row r="170" spans="6:8" s="4" customFormat="1">
      <c r="F170" s="8"/>
      <c r="H170" s="8"/>
    </row>
    <row r="171" spans="6:8" s="4" customFormat="1">
      <c r="F171" s="8"/>
      <c r="H171" s="8"/>
    </row>
    <row r="172" spans="6:8" s="4" customFormat="1">
      <c r="F172" s="8"/>
      <c r="H172" s="8"/>
    </row>
    <row r="173" spans="6:8" s="4" customFormat="1">
      <c r="F173" s="8"/>
      <c r="H173" s="8"/>
    </row>
    <row r="174" spans="6:8" s="4" customFormat="1">
      <c r="F174" s="8"/>
      <c r="H174" s="8"/>
    </row>
    <row r="175" spans="6:8" s="4" customFormat="1">
      <c r="F175" s="8"/>
      <c r="H175" s="8"/>
    </row>
    <row r="176" spans="6:8" s="4" customFormat="1">
      <c r="F176" s="8"/>
      <c r="H176" s="8"/>
    </row>
    <row r="177" spans="6:8" s="4" customFormat="1">
      <c r="F177" s="8"/>
      <c r="H177" s="8"/>
    </row>
    <row r="178" spans="6:8" s="4" customFormat="1">
      <c r="F178" s="8"/>
      <c r="H178" s="8"/>
    </row>
    <row r="179" spans="6:8" s="4" customFormat="1">
      <c r="F179" s="8"/>
      <c r="H179" s="8"/>
    </row>
    <row r="180" spans="6:8" s="4" customFormat="1">
      <c r="F180" s="8"/>
      <c r="H180" s="8"/>
    </row>
    <row r="181" spans="6:8" s="4" customFormat="1">
      <c r="F181" s="8"/>
      <c r="H181" s="8"/>
    </row>
    <row r="182" spans="6:8" s="4" customFormat="1">
      <c r="F182" s="8"/>
      <c r="H182" s="8"/>
    </row>
    <row r="183" spans="6:8" s="4" customFormat="1">
      <c r="F183" s="8"/>
      <c r="H183" s="8"/>
    </row>
    <row r="184" spans="6:8" s="4" customFormat="1">
      <c r="F184" s="8"/>
      <c r="H184" s="8"/>
    </row>
    <row r="185" spans="6:8" s="4" customFormat="1">
      <c r="F185" s="8"/>
      <c r="H185" s="8"/>
    </row>
    <row r="186" spans="6:8" s="4" customFormat="1">
      <c r="F186" s="8"/>
      <c r="H186" s="8"/>
    </row>
    <row r="187" spans="6:8" s="4" customFormat="1">
      <c r="F187" s="8"/>
      <c r="H187" s="8"/>
    </row>
    <row r="188" spans="6:8" s="4" customFormat="1">
      <c r="F188" s="8"/>
      <c r="H188" s="8"/>
    </row>
    <row r="189" spans="6:8" s="4" customFormat="1">
      <c r="F189" s="8"/>
      <c r="H189" s="8"/>
    </row>
    <row r="190" spans="6:8" s="4" customFormat="1">
      <c r="F190" s="8"/>
      <c r="H190" s="8"/>
    </row>
    <row r="191" spans="6:8" s="4" customFormat="1">
      <c r="F191" s="8"/>
      <c r="H191" s="8"/>
    </row>
    <row r="192" spans="6:8" s="4" customFormat="1">
      <c r="F192" s="8"/>
      <c r="H192" s="8"/>
    </row>
    <row r="193" spans="6:8" s="4" customFormat="1">
      <c r="F193" s="8"/>
      <c r="H193" s="8"/>
    </row>
    <row r="194" spans="6:8" s="4" customFormat="1">
      <c r="F194" s="8"/>
      <c r="H194" s="8"/>
    </row>
    <row r="195" spans="6:8" s="4" customFormat="1">
      <c r="F195" s="8"/>
      <c r="H195" s="8"/>
    </row>
    <row r="196" spans="6:8" s="4" customFormat="1">
      <c r="F196" s="8"/>
      <c r="H196" s="8"/>
    </row>
    <row r="197" spans="6:8" s="4" customFormat="1">
      <c r="F197" s="8"/>
      <c r="H197" s="8"/>
    </row>
    <row r="198" spans="6:8" s="4" customFormat="1">
      <c r="F198" s="8"/>
      <c r="H198" s="8"/>
    </row>
    <row r="199" spans="6:8" s="4" customFormat="1">
      <c r="F199" s="8"/>
      <c r="H199" s="8"/>
    </row>
    <row r="200" spans="6:8" s="4" customFormat="1">
      <c r="F200" s="8"/>
      <c r="H200" s="8"/>
    </row>
    <row r="201" spans="6:8" s="4" customFormat="1">
      <c r="F201" s="8"/>
      <c r="H201" s="8"/>
    </row>
    <row r="202" spans="6:8" s="4" customFormat="1">
      <c r="F202" s="8"/>
      <c r="H202" s="8"/>
    </row>
    <row r="203" spans="6:8" s="4" customFormat="1">
      <c r="F203" s="8"/>
      <c r="H203" s="8"/>
    </row>
    <row r="204" spans="6:8" s="4" customFormat="1">
      <c r="F204" s="8"/>
      <c r="H204" s="8"/>
    </row>
    <row r="205" spans="6:8" s="4" customFormat="1">
      <c r="F205" s="8"/>
      <c r="H205" s="8"/>
    </row>
    <row r="206" spans="6:8" s="4" customFormat="1">
      <c r="F206" s="8"/>
      <c r="H206" s="8"/>
    </row>
    <row r="207" spans="6:8" s="4" customFormat="1">
      <c r="F207" s="8"/>
      <c r="H207" s="8"/>
    </row>
    <row r="208" spans="6:8" s="4" customFormat="1">
      <c r="F208" s="8"/>
      <c r="H208" s="8"/>
    </row>
    <row r="209" spans="6:8" s="4" customFormat="1">
      <c r="F209" s="8"/>
      <c r="H209" s="8"/>
    </row>
    <row r="210" spans="6:8" s="4" customFormat="1">
      <c r="F210" s="8"/>
      <c r="H210" s="8"/>
    </row>
    <row r="211" spans="6:8" s="4" customFormat="1">
      <c r="F211" s="8"/>
      <c r="H211" s="8"/>
    </row>
    <row r="212" spans="6:8" s="4" customFormat="1">
      <c r="F212" s="8"/>
      <c r="H212" s="8"/>
    </row>
    <row r="213" spans="6:8" s="4" customFormat="1">
      <c r="F213" s="8"/>
      <c r="H213" s="8"/>
    </row>
    <row r="214" spans="6:8" s="4" customFormat="1">
      <c r="F214" s="8"/>
      <c r="H214" s="8"/>
    </row>
    <row r="215" spans="6:8" s="4" customFormat="1">
      <c r="F215" s="8"/>
      <c r="H215" s="8"/>
    </row>
    <row r="216" spans="6:8" s="4" customFormat="1">
      <c r="F216" s="8"/>
      <c r="H216" s="8"/>
    </row>
    <row r="217" spans="6:8" s="4" customFormat="1">
      <c r="F217" s="8"/>
      <c r="H217" s="8"/>
    </row>
    <row r="218" spans="6:8" s="4" customFormat="1">
      <c r="F218" s="8"/>
      <c r="H218" s="8"/>
    </row>
    <row r="219" spans="6:8" s="4" customFormat="1">
      <c r="F219" s="8"/>
      <c r="H219" s="8"/>
    </row>
    <row r="220" spans="6:8" s="4" customFormat="1">
      <c r="F220" s="8"/>
      <c r="H220" s="8"/>
    </row>
    <row r="221" spans="6:8" s="4" customFormat="1">
      <c r="F221" s="8"/>
      <c r="H221" s="8"/>
    </row>
    <row r="222" spans="6:8" s="4" customFormat="1">
      <c r="F222" s="8"/>
      <c r="H222" s="8"/>
    </row>
    <row r="223" spans="6:8" s="4" customFormat="1">
      <c r="F223" s="8"/>
      <c r="H223" s="8"/>
    </row>
    <row r="224" spans="6:8" s="4" customFormat="1">
      <c r="F224" s="8"/>
      <c r="H224" s="8"/>
    </row>
    <row r="225" spans="6:8" s="4" customFormat="1">
      <c r="F225" s="8"/>
      <c r="H225" s="8"/>
    </row>
    <row r="226" spans="6:8" s="4" customFormat="1">
      <c r="F226" s="8"/>
      <c r="H226" s="8"/>
    </row>
    <row r="227" spans="6:8" s="4" customFormat="1">
      <c r="F227" s="8"/>
      <c r="H227" s="8"/>
    </row>
    <row r="228" spans="6:8" s="4" customFormat="1">
      <c r="F228" s="8"/>
      <c r="H228" s="8"/>
    </row>
    <row r="229" spans="6:8" s="4" customFormat="1">
      <c r="F229" s="8"/>
      <c r="H229" s="8"/>
    </row>
    <row r="230" spans="6:8" s="4" customFormat="1">
      <c r="F230" s="8"/>
      <c r="H230" s="8"/>
    </row>
    <row r="231" spans="6:8" s="4" customFormat="1">
      <c r="F231" s="8"/>
      <c r="H231" s="8"/>
    </row>
    <row r="232" spans="6:8" s="4" customFormat="1">
      <c r="F232" s="8"/>
      <c r="H232" s="8"/>
    </row>
    <row r="233" spans="6:8" s="4" customFormat="1">
      <c r="F233" s="8"/>
      <c r="H233" s="8"/>
    </row>
    <row r="234" spans="6:8" s="4" customFormat="1">
      <c r="F234" s="8"/>
      <c r="H234" s="8"/>
    </row>
    <row r="235" spans="6:8" s="4" customFormat="1">
      <c r="F235" s="8"/>
      <c r="H235" s="8"/>
    </row>
    <row r="236" spans="6:8" s="4" customFormat="1">
      <c r="F236" s="8"/>
      <c r="H236" s="8"/>
    </row>
    <row r="237" spans="6:8" s="4" customFormat="1">
      <c r="F237" s="8"/>
      <c r="H237" s="8"/>
    </row>
    <row r="238" spans="6:8" s="4" customFormat="1">
      <c r="F238" s="8"/>
      <c r="H238" s="8"/>
    </row>
    <row r="239" spans="6:8" s="4" customFormat="1">
      <c r="F239" s="8"/>
      <c r="H239" s="8"/>
    </row>
    <row r="240" spans="6:8" s="4" customFormat="1">
      <c r="F240" s="8"/>
      <c r="H240" s="8"/>
    </row>
    <row r="241" spans="6:8" s="4" customFormat="1">
      <c r="F241" s="8"/>
      <c r="H241" s="8"/>
    </row>
    <row r="242" spans="6:8" s="4" customFormat="1">
      <c r="F242" s="8"/>
      <c r="H242" s="8"/>
    </row>
    <row r="243" spans="6:8" s="4" customFormat="1">
      <c r="F243" s="8"/>
      <c r="H243" s="8"/>
    </row>
    <row r="244" spans="6:8" s="4" customFormat="1">
      <c r="F244" s="8"/>
      <c r="H244" s="8"/>
    </row>
    <row r="245" spans="6:8" s="4" customFormat="1">
      <c r="F245" s="8"/>
      <c r="H245" s="8"/>
    </row>
    <row r="246" spans="6:8" s="4" customFormat="1">
      <c r="F246" s="8"/>
      <c r="H246" s="8"/>
    </row>
    <row r="247" spans="6:8" s="4" customFormat="1">
      <c r="F247" s="8"/>
      <c r="H247" s="8"/>
    </row>
    <row r="248" spans="6:8" s="4" customFormat="1">
      <c r="F248" s="8"/>
      <c r="H248" s="8"/>
    </row>
    <row r="249" spans="6:8" s="4" customFormat="1">
      <c r="F249" s="8"/>
      <c r="H249" s="8"/>
    </row>
    <row r="250" spans="6:8" s="4" customFormat="1">
      <c r="F250" s="8"/>
      <c r="H250" s="8"/>
    </row>
    <row r="251" spans="6:8" s="4" customFormat="1">
      <c r="F251" s="8"/>
      <c r="H251" s="8"/>
    </row>
    <row r="252" spans="6:8" s="4" customFormat="1">
      <c r="F252" s="8"/>
      <c r="H252" s="8"/>
    </row>
    <row r="253" spans="6:8" s="4" customFormat="1">
      <c r="F253" s="8"/>
      <c r="H253" s="8"/>
    </row>
    <row r="254" spans="6:8" s="4" customFormat="1">
      <c r="F254" s="8"/>
      <c r="H254" s="8"/>
    </row>
    <row r="255" spans="6:8" s="4" customFormat="1">
      <c r="F255" s="8"/>
      <c r="H255" s="8"/>
    </row>
    <row r="256" spans="6:8" s="4" customFormat="1">
      <c r="F256" s="8"/>
      <c r="H256" s="8"/>
    </row>
    <row r="257" spans="6:8" s="4" customFormat="1">
      <c r="F257" s="8"/>
      <c r="H257" s="8"/>
    </row>
    <row r="258" spans="6:8" s="4" customFormat="1">
      <c r="F258" s="8"/>
      <c r="H258" s="8"/>
    </row>
    <row r="259" spans="6:8" s="4" customFormat="1">
      <c r="F259" s="8"/>
      <c r="H259" s="8"/>
    </row>
    <row r="260" spans="6:8" s="4" customFormat="1">
      <c r="F260" s="8"/>
      <c r="H260" s="8"/>
    </row>
    <row r="261" spans="6:8" s="4" customFormat="1">
      <c r="F261" s="8"/>
      <c r="H261" s="8"/>
    </row>
    <row r="262" spans="6:8" s="4" customFormat="1">
      <c r="F262" s="8"/>
      <c r="H262" s="8"/>
    </row>
    <row r="263" spans="6:8" s="4" customFormat="1">
      <c r="F263" s="8"/>
      <c r="H263" s="8"/>
    </row>
    <row r="264" spans="6:8" s="4" customFormat="1">
      <c r="F264" s="8"/>
      <c r="H264" s="8"/>
    </row>
    <row r="265" spans="6:8" s="4" customFormat="1">
      <c r="F265" s="8"/>
      <c r="H265" s="8"/>
    </row>
    <row r="266" spans="6:8" s="4" customFormat="1">
      <c r="F266" s="8"/>
      <c r="H266" s="8"/>
    </row>
    <row r="267" spans="6:8" s="4" customFormat="1">
      <c r="F267" s="8"/>
      <c r="H267" s="8"/>
    </row>
    <row r="268" spans="6:8" s="4" customFormat="1">
      <c r="F268" s="8"/>
      <c r="H268" s="8"/>
    </row>
    <row r="269" spans="6:8" s="4" customFormat="1">
      <c r="F269" s="8"/>
      <c r="H269" s="8"/>
    </row>
    <row r="270" spans="6:8" s="4" customFormat="1">
      <c r="F270" s="8"/>
      <c r="H270" s="8"/>
    </row>
    <row r="271" spans="6:8" s="4" customFormat="1">
      <c r="F271" s="8"/>
      <c r="H271" s="8"/>
    </row>
    <row r="272" spans="6:8" s="4" customFormat="1">
      <c r="F272" s="8"/>
      <c r="H272" s="8"/>
    </row>
    <row r="273" spans="6:8" s="4" customFormat="1">
      <c r="F273" s="8"/>
      <c r="H273" s="8"/>
    </row>
    <row r="274" spans="6:8" s="4" customFormat="1">
      <c r="F274" s="8"/>
      <c r="H274" s="8"/>
    </row>
    <row r="275" spans="6:8" s="4" customFormat="1">
      <c r="F275" s="8"/>
      <c r="H275" s="8"/>
    </row>
    <row r="276" spans="6:8" s="4" customFormat="1">
      <c r="F276" s="8"/>
      <c r="H276" s="8"/>
    </row>
    <row r="277" spans="6:8" s="4" customFormat="1">
      <c r="F277" s="8"/>
      <c r="H277" s="8"/>
    </row>
    <row r="278" spans="6:8" s="4" customFormat="1">
      <c r="F278" s="8"/>
      <c r="H278" s="8"/>
    </row>
    <row r="279" spans="6:8" s="4" customFormat="1">
      <c r="F279" s="8"/>
      <c r="H279" s="8"/>
    </row>
    <row r="280" spans="6:8" s="4" customFormat="1">
      <c r="F280" s="8"/>
      <c r="H280" s="8"/>
    </row>
    <row r="281" spans="6:8" s="4" customFormat="1">
      <c r="F281" s="8"/>
      <c r="H281" s="8"/>
    </row>
    <row r="282" spans="6:8" s="4" customFormat="1">
      <c r="F282" s="8"/>
      <c r="H282" s="8"/>
    </row>
    <row r="283" spans="6:8" s="4" customFormat="1">
      <c r="F283" s="8"/>
      <c r="H283" s="8"/>
    </row>
    <row r="284" spans="6:8" s="4" customFormat="1">
      <c r="F284" s="8"/>
      <c r="H284" s="8"/>
    </row>
    <row r="285" spans="6:8" s="4" customFormat="1">
      <c r="F285" s="8"/>
      <c r="H285" s="8"/>
    </row>
    <row r="286" spans="6:8" s="4" customFormat="1">
      <c r="F286" s="8"/>
      <c r="H286" s="8"/>
    </row>
    <row r="287" spans="6:8" s="4" customFormat="1">
      <c r="F287" s="8"/>
      <c r="H287" s="8"/>
    </row>
    <row r="288" spans="6:8" s="4" customFormat="1">
      <c r="F288" s="8"/>
      <c r="H288" s="8"/>
    </row>
    <row r="289" spans="6:8" s="4" customFormat="1">
      <c r="F289" s="8"/>
      <c r="H289" s="8"/>
    </row>
    <row r="290" spans="6:8" s="4" customFormat="1">
      <c r="F290" s="8"/>
      <c r="H290" s="8"/>
    </row>
    <row r="291" spans="6:8" s="4" customFormat="1">
      <c r="F291" s="8"/>
      <c r="H291" s="8"/>
    </row>
    <row r="292" spans="6:8" s="4" customFormat="1">
      <c r="F292" s="8"/>
      <c r="H292" s="8"/>
    </row>
    <row r="293" spans="6:8" s="4" customFormat="1">
      <c r="F293" s="8"/>
      <c r="H293" s="8"/>
    </row>
    <row r="294" spans="6:8" s="4" customFormat="1">
      <c r="F294" s="8"/>
      <c r="H294" s="8"/>
    </row>
    <row r="295" spans="6:8" s="4" customFormat="1">
      <c r="F295" s="8"/>
      <c r="H295" s="8"/>
    </row>
    <row r="296" spans="6:8" s="4" customFormat="1">
      <c r="F296" s="8"/>
      <c r="H296" s="8"/>
    </row>
    <row r="297" spans="6:8" s="4" customFormat="1">
      <c r="F297" s="8"/>
      <c r="H297" s="8"/>
    </row>
    <row r="298" spans="6:8" s="4" customFormat="1">
      <c r="F298" s="8"/>
      <c r="H298" s="8"/>
    </row>
    <row r="299" spans="6:8" s="4" customFormat="1">
      <c r="F299" s="8"/>
      <c r="H299" s="8"/>
    </row>
    <row r="300" spans="6:8" s="4" customFormat="1">
      <c r="F300" s="8"/>
      <c r="H300" s="8"/>
    </row>
    <row r="301" spans="6:8" s="4" customFormat="1">
      <c r="F301" s="8"/>
      <c r="H301" s="8"/>
    </row>
    <row r="302" spans="6:8" s="4" customFormat="1">
      <c r="F302" s="8"/>
      <c r="H302" s="8"/>
    </row>
    <row r="303" spans="6:8" s="4" customFormat="1">
      <c r="F303" s="8"/>
      <c r="H303" s="8"/>
    </row>
    <row r="304" spans="6:8" s="4" customFormat="1">
      <c r="F304" s="8"/>
      <c r="H304" s="8"/>
    </row>
    <row r="305" spans="6:8" s="4" customFormat="1">
      <c r="F305" s="8"/>
      <c r="H305" s="8"/>
    </row>
    <row r="306" spans="6:8" s="4" customFormat="1">
      <c r="F306" s="8"/>
      <c r="H306" s="8"/>
    </row>
    <row r="307" spans="6:8" s="4" customFormat="1">
      <c r="F307" s="8"/>
      <c r="H307" s="8"/>
    </row>
    <row r="308" spans="6:8" s="4" customFormat="1">
      <c r="F308" s="8"/>
      <c r="H308" s="8"/>
    </row>
    <row r="309" spans="6:8" s="4" customFormat="1">
      <c r="F309" s="8"/>
      <c r="H309" s="8"/>
    </row>
    <row r="310" spans="6:8" s="4" customFormat="1">
      <c r="F310" s="8"/>
      <c r="H310" s="8"/>
    </row>
    <row r="311" spans="6:8" s="4" customFormat="1">
      <c r="F311" s="8"/>
      <c r="H311" s="8"/>
    </row>
    <row r="312" spans="6:8" s="4" customFormat="1">
      <c r="F312" s="8"/>
      <c r="H312" s="8"/>
    </row>
    <row r="313" spans="6:8" s="4" customFormat="1">
      <c r="F313" s="8"/>
      <c r="H313" s="8"/>
    </row>
    <row r="314" spans="6:8" s="4" customFormat="1">
      <c r="F314" s="8"/>
      <c r="H314" s="8"/>
    </row>
    <row r="315" spans="6:8" s="4" customFormat="1">
      <c r="F315" s="8"/>
      <c r="H315" s="8"/>
    </row>
    <row r="316" spans="6:8" s="4" customFormat="1">
      <c r="F316" s="8"/>
      <c r="H316" s="8"/>
    </row>
    <row r="317" spans="6:8" s="4" customFormat="1">
      <c r="F317" s="8"/>
      <c r="H317" s="8"/>
    </row>
    <row r="318" spans="6:8" s="4" customFormat="1">
      <c r="F318" s="8"/>
      <c r="H318" s="8"/>
    </row>
    <row r="319" spans="6:8" s="4" customFormat="1">
      <c r="F319" s="8"/>
      <c r="H319" s="8"/>
    </row>
    <row r="320" spans="6:8" s="4" customFormat="1">
      <c r="F320" s="8"/>
      <c r="H320" s="8"/>
    </row>
    <row r="321" spans="6:8" s="4" customFormat="1">
      <c r="F321" s="8"/>
      <c r="H321" s="8"/>
    </row>
    <row r="322" spans="6:8" s="4" customFormat="1">
      <c r="F322" s="8"/>
      <c r="H322" s="8"/>
    </row>
    <row r="323" spans="6:8" s="4" customFormat="1">
      <c r="F323" s="8"/>
      <c r="H323" s="8"/>
    </row>
    <row r="324" spans="6:8" s="4" customFormat="1">
      <c r="F324" s="8"/>
      <c r="H324" s="8"/>
    </row>
    <row r="325" spans="6:8" s="4" customFormat="1">
      <c r="F325" s="8"/>
      <c r="H325" s="8"/>
    </row>
    <row r="326" spans="6:8" s="4" customFormat="1">
      <c r="F326" s="8"/>
      <c r="H326" s="8"/>
    </row>
    <row r="327" spans="6:8" s="4" customFormat="1">
      <c r="F327" s="8"/>
      <c r="H327" s="8"/>
    </row>
    <row r="328" spans="6:8" s="4" customFormat="1">
      <c r="F328" s="8"/>
      <c r="H328" s="8"/>
    </row>
    <row r="329" spans="6:8" s="4" customFormat="1">
      <c r="F329" s="8"/>
      <c r="H329" s="8"/>
    </row>
    <row r="330" spans="6:8" s="4" customFormat="1">
      <c r="F330" s="8"/>
      <c r="H330" s="8"/>
    </row>
    <row r="331" spans="6:8" s="4" customFormat="1">
      <c r="F331" s="8"/>
      <c r="H331" s="8"/>
    </row>
    <row r="332" spans="6:8" s="4" customFormat="1">
      <c r="F332" s="8"/>
      <c r="H332" s="8"/>
    </row>
    <row r="333" spans="6:8" s="4" customFormat="1">
      <c r="F333" s="8"/>
      <c r="H333" s="8"/>
    </row>
    <row r="334" spans="6:8" s="4" customFormat="1">
      <c r="F334" s="8"/>
      <c r="H334" s="8"/>
    </row>
    <row r="335" spans="6:8" s="4" customFormat="1">
      <c r="F335" s="8"/>
      <c r="H335" s="8"/>
    </row>
    <row r="336" spans="6:8" s="4" customFormat="1">
      <c r="F336" s="8"/>
      <c r="H336" s="8"/>
    </row>
    <row r="337" spans="6:8" s="4" customFormat="1">
      <c r="F337" s="8"/>
      <c r="H337" s="8"/>
    </row>
    <row r="338" spans="6:8" s="4" customFormat="1">
      <c r="F338" s="8"/>
      <c r="H338" s="8"/>
    </row>
    <row r="339" spans="6:8" s="4" customFormat="1">
      <c r="F339" s="8"/>
      <c r="H339" s="8"/>
    </row>
    <row r="340" spans="6:8" s="4" customFormat="1">
      <c r="F340" s="8"/>
      <c r="H340" s="8"/>
    </row>
    <row r="341" spans="6:8" s="4" customFormat="1">
      <c r="F341" s="8"/>
      <c r="H341" s="8"/>
    </row>
    <row r="342" spans="6:8" s="4" customFormat="1">
      <c r="F342" s="8"/>
      <c r="H342" s="8"/>
    </row>
    <row r="343" spans="6:8" s="4" customFormat="1">
      <c r="F343" s="8"/>
      <c r="H343" s="8"/>
    </row>
    <row r="344" spans="6:8" s="4" customFormat="1">
      <c r="F344" s="8"/>
      <c r="H344" s="8"/>
    </row>
    <row r="345" spans="6:8" s="4" customFormat="1">
      <c r="F345" s="8"/>
      <c r="H345" s="8"/>
    </row>
    <row r="346" spans="6:8" s="4" customFormat="1">
      <c r="F346" s="8"/>
      <c r="H346" s="8"/>
    </row>
    <row r="347" spans="6:8" s="4" customFormat="1">
      <c r="F347" s="8"/>
      <c r="H347" s="8"/>
    </row>
    <row r="348" spans="6:8" s="4" customFormat="1">
      <c r="F348" s="8"/>
      <c r="H348" s="8"/>
    </row>
    <row r="349" spans="6:8" s="4" customFormat="1">
      <c r="F349" s="8"/>
      <c r="H349" s="8"/>
    </row>
    <row r="350" spans="6:8" s="4" customFormat="1">
      <c r="F350" s="8"/>
      <c r="H350" s="8"/>
    </row>
    <row r="351" spans="6:8" s="4" customFormat="1">
      <c r="F351" s="8"/>
      <c r="H351" s="8"/>
    </row>
    <row r="352" spans="6:8" s="4" customFormat="1">
      <c r="F352" s="8"/>
      <c r="H352" s="8"/>
    </row>
    <row r="353" spans="6:8" s="4" customFormat="1">
      <c r="F353" s="8"/>
      <c r="H353" s="8"/>
    </row>
    <row r="354" spans="6:8" s="4" customFormat="1">
      <c r="F354" s="8"/>
      <c r="H354" s="8"/>
    </row>
    <row r="355" spans="6:8" s="4" customFormat="1">
      <c r="F355" s="8"/>
      <c r="H355" s="8"/>
    </row>
    <row r="356" spans="6:8" s="4" customFormat="1">
      <c r="F356" s="8"/>
      <c r="H356" s="8"/>
    </row>
    <row r="357" spans="6:8" s="4" customFormat="1">
      <c r="F357" s="8"/>
      <c r="H357" s="8"/>
    </row>
    <row r="358" spans="6:8" s="4" customFormat="1">
      <c r="F358" s="8"/>
      <c r="H358" s="8"/>
    </row>
    <row r="359" spans="6:8" s="4" customFormat="1">
      <c r="F359" s="8"/>
      <c r="H359" s="8"/>
    </row>
    <row r="360" spans="6:8" s="4" customFormat="1">
      <c r="F360" s="8"/>
      <c r="H360" s="8"/>
    </row>
    <row r="361" spans="6:8" s="4" customFormat="1">
      <c r="F361" s="8"/>
      <c r="H361" s="8"/>
    </row>
    <row r="362" spans="6:8" s="4" customFormat="1">
      <c r="F362" s="8"/>
      <c r="H362" s="8"/>
    </row>
    <row r="363" spans="6:8" s="4" customFormat="1">
      <c r="F363" s="8"/>
      <c r="H363" s="8"/>
    </row>
    <row r="364" spans="6:8" s="4" customFormat="1">
      <c r="F364" s="8"/>
      <c r="H364" s="8"/>
    </row>
    <row r="365" spans="6:8" s="4" customFormat="1">
      <c r="F365" s="8"/>
      <c r="H365" s="8"/>
    </row>
    <row r="366" spans="6:8" s="4" customFormat="1">
      <c r="F366" s="8"/>
      <c r="H366" s="8"/>
    </row>
    <row r="367" spans="6:8" s="4" customFormat="1">
      <c r="F367" s="8"/>
      <c r="H367" s="8"/>
    </row>
    <row r="368" spans="6:8" s="4" customFormat="1">
      <c r="F368" s="8"/>
      <c r="H368" s="8"/>
    </row>
    <row r="369" spans="6:8" s="4" customFormat="1">
      <c r="F369" s="8"/>
      <c r="H369" s="8"/>
    </row>
    <row r="370" spans="6:8" s="4" customFormat="1">
      <c r="F370" s="8"/>
      <c r="H370" s="8"/>
    </row>
    <row r="371" spans="6:8" s="4" customFormat="1">
      <c r="F371" s="8"/>
      <c r="H371" s="8"/>
    </row>
    <row r="372" spans="6:8" s="4" customFormat="1">
      <c r="F372" s="8"/>
      <c r="H372" s="8"/>
    </row>
    <row r="373" spans="6:8" s="4" customFormat="1">
      <c r="F373" s="8"/>
      <c r="H373" s="8"/>
    </row>
    <row r="374" spans="6:8" s="4" customFormat="1">
      <c r="F374" s="8"/>
      <c r="H374" s="8"/>
    </row>
    <row r="375" spans="6:8" s="4" customFormat="1">
      <c r="F375" s="8"/>
      <c r="H375" s="8"/>
    </row>
    <row r="376" spans="6:8" s="4" customFormat="1">
      <c r="F376" s="8"/>
      <c r="H376" s="8"/>
    </row>
    <row r="377" spans="6:8" s="4" customFormat="1">
      <c r="F377" s="8"/>
      <c r="H377" s="8"/>
    </row>
    <row r="378" spans="6:8" s="4" customFormat="1">
      <c r="F378" s="8"/>
      <c r="H378" s="8"/>
    </row>
    <row r="379" spans="6:8" s="4" customFormat="1">
      <c r="F379" s="8"/>
      <c r="H379" s="8"/>
    </row>
    <row r="380" spans="6:8" s="4" customFormat="1">
      <c r="F380" s="8"/>
      <c r="H380" s="8"/>
    </row>
    <row r="381" spans="6:8" s="4" customFormat="1">
      <c r="F381" s="8"/>
      <c r="H381" s="8"/>
    </row>
    <row r="382" spans="6:8" s="4" customFormat="1">
      <c r="F382" s="8"/>
      <c r="H382" s="8"/>
    </row>
    <row r="383" spans="6:8" s="4" customFormat="1">
      <c r="F383" s="8"/>
      <c r="H383" s="8"/>
    </row>
    <row r="384" spans="6:8" s="4" customFormat="1">
      <c r="F384" s="8"/>
      <c r="H384" s="8"/>
    </row>
    <row r="385" spans="6:8" s="4" customFormat="1">
      <c r="F385" s="8"/>
      <c r="H385" s="8"/>
    </row>
    <row r="386" spans="6:8" s="4" customFormat="1">
      <c r="F386" s="8"/>
      <c r="H386" s="8"/>
    </row>
    <row r="387" spans="6:8" s="4" customFormat="1">
      <c r="F387" s="8"/>
      <c r="H387" s="8"/>
    </row>
    <row r="388" spans="6:8" s="4" customFormat="1">
      <c r="F388" s="8"/>
      <c r="H388" s="8"/>
    </row>
    <row r="389" spans="6:8" s="4" customFormat="1">
      <c r="F389" s="8"/>
      <c r="H389" s="8"/>
    </row>
    <row r="390" spans="6:8" s="4" customFormat="1">
      <c r="F390" s="8"/>
      <c r="H390" s="8"/>
    </row>
    <row r="391" spans="6:8" s="4" customFormat="1">
      <c r="F391" s="8"/>
      <c r="H391" s="8"/>
    </row>
    <row r="392" spans="6:8" s="4" customFormat="1">
      <c r="F392" s="8"/>
      <c r="H392" s="8"/>
    </row>
    <row r="393" spans="6:8" s="4" customFormat="1">
      <c r="F393" s="8"/>
      <c r="H393" s="8"/>
    </row>
    <row r="394" spans="6:8" s="4" customFormat="1">
      <c r="F394" s="8"/>
      <c r="H394" s="8"/>
    </row>
    <row r="395" spans="6:8" s="4" customFormat="1">
      <c r="F395" s="8"/>
      <c r="H395" s="8"/>
    </row>
    <row r="396" spans="6:8" s="4" customFormat="1">
      <c r="F396" s="8"/>
      <c r="H396" s="8"/>
    </row>
    <row r="397" spans="6:8" s="4" customFormat="1">
      <c r="F397" s="8"/>
      <c r="H397" s="8"/>
    </row>
    <row r="398" spans="6:8" s="4" customFormat="1">
      <c r="F398" s="8"/>
      <c r="H398" s="8"/>
    </row>
    <row r="399" spans="6:8" s="4" customFormat="1">
      <c r="F399" s="8"/>
      <c r="H399" s="8"/>
    </row>
    <row r="400" spans="6:8" s="4" customFormat="1">
      <c r="F400" s="8"/>
      <c r="H400" s="8"/>
    </row>
    <row r="401" spans="6:8" s="4" customFormat="1">
      <c r="F401" s="8"/>
      <c r="H401" s="8"/>
    </row>
    <row r="402" spans="6:8" s="4" customFormat="1">
      <c r="F402" s="8"/>
      <c r="H402" s="8"/>
    </row>
    <row r="403" spans="6:8" s="4" customFormat="1">
      <c r="F403" s="8"/>
      <c r="H403" s="8"/>
    </row>
    <row r="404" spans="6:8" s="4" customFormat="1">
      <c r="F404" s="8"/>
      <c r="H404" s="8"/>
    </row>
    <row r="405" spans="6:8" s="4" customFormat="1">
      <c r="F405" s="8"/>
      <c r="H405" s="8"/>
    </row>
    <row r="406" spans="6:8" s="4" customFormat="1">
      <c r="F406" s="8"/>
      <c r="H406" s="8"/>
    </row>
    <row r="407" spans="6:8" s="4" customFormat="1">
      <c r="F407" s="8"/>
      <c r="H407" s="8"/>
    </row>
    <row r="408" spans="6:8" s="4" customFormat="1">
      <c r="F408" s="8"/>
      <c r="H408" s="8"/>
    </row>
    <row r="409" spans="6:8" s="4" customFormat="1">
      <c r="F409" s="8"/>
      <c r="H409" s="8"/>
    </row>
    <row r="410" spans="6:8" s="4" customFormat="1">
      <c r="F410" s="8"/>
      <c r="H410" s="8"/>
    </row>
    <row r="411" spans="6:8" s="4" customFormat="1">
      <c r="F411" s="8"/>
      <c r="H411" s="8"/>
    </row>
    <row r="412" spans="6:8" s="4" customFormat="1">
      <c r="F412" s="8"/>
      <c r="H412" s="8"/>
    </row>
    <row r="413" spans="6:8" s="4" customFormat="1">
      <c r="F413" s="8"/>
      <c r="H413" s="8"/>
    </row>
    <row r="414" spans="6:8" s="4" customFormat="1">
      <c r="F414" s="8"/>
      <c r="H414" s="8"/>
    </row>
    <row r="415" spans="6:8" s="4" customFormat="1">
      <c r="F415" s="8"/>
      <c r="H415" s="8"/>
    </row>
    <row r="416" spans="6:8" s="4" customFormat="1">
      <c r="F416" s="8"/>
      <c r="H416" s="8"/>
    </row>
    <row r="417" spans="6:8" s="4" customFormat="1">
      <c r="F417" s="8"/>
      <c r="H417" s="8"/>
    </row>
    <row r="418" spans="6:8" s="4" customFormat="1">
      <c r="F418" s="8"/>
      <c r="H418" s="8"/>
    </row>
    <row r="419" spans="6:8" s="4" customFormat="1">
      <c r="F419" s="8"/>
      <c r="H419" s="8"/>
    </row>
    <row r="420" spans="6:8" s="4" customFormat="1">
      <c r="F420" s="8"/>
      <c r="H420" s="8"/>
    </row>
    <row r="421" spans="6:8" s="4" customFormat="1">
      <c r="F421" s="8"/>
      <c r="H421" s="8"/>
    </row>
    <row r="422" spans="6:8" s="4" customFormat="1">
      <c r="F422" s="8"/>
      <c r="H422" s="8"/>
    </row>
    <row r="423" spans="6:8" s="4" customFormat="1">
      <c r="F423" s="8"/>
      <c r="H423" s="8"/>
    </row>
    <row r="424" spans="6:8" s="4" customFormat="1">
      <c r="F424" s="8"/>
      <c r="H424" s="8"/>
    </row>
    <row r="425" spans="6:8" s="4" customFormat="1">
      <c r="F425" s="8"/>
      <c r="H425" s="8"/>
    </row>
    <row r="426" spans="6:8" s="4" customFormat="1">
      <c r="F426" s="8"/>
      <c r="H426" s="8"/>
    </row>
    <row r="427" spans="6:8" s="4" customFormat="1">
      <c r="F427" s="8"/>
      <c r="H427" s="8"/>
    </row>
    <row r="428" spans="6:8" s="4" customFormat="1">
      <c r="F428" s="8"/>
      <c r="H428" s="8"/>
    </row>
    <row r="429" spans="6:8" s="4" customFormat="1">
      <c r="F429" s="8"/>
      <c r="H429" s="8"/>
    </row>
    <row r="430" spans="6:8" s="4" customFormat="1">
      <c r="F430" s="8"/>
      <c r="H430" s="8"/>
    </row>
    <row r="431" spans="6:8" s="4" customFormat="1">
      <c r="F431" s="8"/>
      <c r="H431" s="8"/>
    </row>
    <row r="432" spans="6:8" s="4" customFormat="1">
      <c r="F432" s="8"/>
      <c r="H432" s="8"/>
    </row>
    <row r="433" spans="6:8" s="4" customFormat="1">
      <c r="F433" s="8"/>
      <c r="H433" s="8"/>
    </row>
    <row r="434" spans="6:8" s="4" customFormat="1">
      <c r="F434" s="8"/>
      <c r="H434" s="8"/>
    </row>
    <row r="435" spans="6:8" s="4" customFormat="1">
      <c r="F435" s="8"/>
      <c r="H435" s="8"/>
    </row>
    <row r="436" spans="6:8" s="4" customFormat="1">
      <c r="F436" s="8"/>
      <c r="H436" s="8"/>
    </row>
    <row r="437" spans="6:8" s="4" customFormat="1">
      <c r="F437" s="8"/>
      <c r="H437" s="8"/>
    </row>
    <row r="438" spans="6:8" s="4" customFormat="1">
      <c r="F438" s="8"/>
      <c r="H438" s="8"/>
    </row>
    <row r="439" spans="6:8" s="4" customFormat="1">
      <c r="F439" s="8"/>
      <c r="H439" s="8"/>
    </row>
    <row r="440" spans="6:8" s="4" customFormat="1">
      <c r="F440" s="8"/>
      <c r="H440" s="8"/>
    </row>
    <row r="441" spans="6:8" s="4" customFormat="1">
      <c r="F441" s="8"/>
      <c r="H441" s="8"/>
    </row>
    <row r="442" spans="6:8" s="4" customFormat="1">
      <c r="F442" s="8"/>
      <c r="H442" s="8"/>
    </row>
    <row r="443" spans="6:8" s="4" customFormat="1">
      <c r="F443" s="8"/>
      <c r="H443" s="8"/>
    </row>
    <row r="444" spans="6:8" s="4" customFormat="1">
      <c r="F444" s="8"/>
      <c r="H444" s="8"/>
    </row>
    <row r="445" spans="6:8" s="4" customFormat="1">
      <c r="F445" s="8"/>
      <c r="H445" s="8"/>
    </row>
    <row r="446" spans="6:8" s="4" customFormat="1">
      <c r="F446" s="8"/>
      <c r="H446" s="8"/>
    </row>
    <row r="447" spans="6:8" s="4" customFormat="1">
      <c r="F447" s="8"/>
      <c r="H447" s="8"/>
    </row>
    <row r="448" spans="6:8" s="4" customFormat="1">
      <c r="F448" s="8"/>
      <c r="H448" s="8"/>
    </row>
    <row r="449" spans="6:8" s="4" customFormat="1">
      <c r="F449" s="8"/>
      <c r="H449" s="8"/>
    </row>
    <row r="450" spans="6:8" s="4" customFormat="1">
      <c r="F450" s="8"/>
      <c r="H450" s="8"/>
    </row>
    <row r="451" spans="6:8" s="4" customFormat="1">
      <c r="F451" s="8"/>
      <c r="H451" s="8"/>
    </row>
    <row r="452" spans="6:8" s="4" customFormat="1">
      <c r="F452" s="8"/>
      <c r="H452" s="8"/>
    </row>
    <row r="453" spans="6:8" s="4" customFormat="1">
      <c r="F453" s="8"/>
      <c r="H453" s="8"/>
    </row>
    <row r="454" spans="6:8" s="4" customFormat="1">
      <c r="F454" s="8"/>
      <c r="H454" s="8"/>
    </row>
    <row r="455" spans="6:8" s="4" customFormat="1">
      <c r="F455" s="8"/>
      <c r="H455" s="8"/>
    </row>
    <row r="456" spans="6:8" s="4" customFormat="1">
      <c r="F456" s="8"/>
      <c r="H456" s="8"/>
    </row>
    <row r="457" spans="6:8" s="4" customFormat="1">
      <c r="F457" s="8"/>
      <c r="H457" s="8"/>
    </row>
    <row r="458" spans="6:8" s="4" customFormat="1">
      <c r="F458" s="8"/>
      <c r="H458" s="8"/>
    </row>
    <row r="459" spans="6:8" s="4" customFormat="1">
      <c r="F459" s="8"/>
      <c r="H459" s="8"/>
    </row>
    <row r="460" spans="6:8" s="4" customFormat="1">
      <c r="F460" s="8"/>
      <c r="H460" s="8"/>
    </row>
    <row r="461" spans="6:8" s="4" customFormat="1">
      <c r="F461" s="8"/>
      <c r="H461" s="8"/>
    </row>
    <row r="462" spans="6:8" s="4" customFormat="1">
      <c r="F462" s="8"/>
      <c r="H462" s="8"/>
    </row>
    <row r="463" spans="6:8" s="4" customFormat="1">
      <c r="F463" s="8"/>
      <c r="H463" s="8"/>
    </row>
    <row r="464" spans="6:8" s="4" customFormat="1">
      <c r="F464" s="8"/>
      <c r="H464" s="8"/>
    </row>
    <row r="465" spans="6:8" s="4" customFormat="1">
      <c r="F465" s="8"/>
      <c r="H465" s="8"/>
    </row>
    <row r="466" spans="6:8" s="4" customFormat="1">
      <c r="F466" s="8"/>
      <c r="H466" s="8"/>
    </row>
    <row r="467" spans="6:8" s="4" customFormat="1">
      <c r="F467" s="8"/>
      <c r="H467" s="8"/>
    </row>
    <row r="468" spans="6:8" s="4" customFormat="1">
      <c r="F468" s="8"/>
      <c r="H468" s="8"/>
    </row>
    <row r="469" spans="6:8" s="4" customFormat="1">
      <c r="F469" s="8"/>
      <c r="H469" s="8"/>
    </row>
    <row r="470" spans="6:8" s="4" customFormat="1">
      <c r="F470" s="8"/>
      <c r="H470" s="8"/>
    </row>
    <row r="471" spans="6:8" s="4" customFormat="1">
      <c r="F471" s="8"/>
      <c r="H471" s="8"/>
    </row>
    <row r="472" spans="6:8" s="4" customFormat="1">
      <c r="F472" s="8"/>
      <c r="H472" s="8"/>
    </row>
    <row r="473" spans="6:8" s="4" customFormat="1">
      <c r="F473" s="8"/>
      <c r="H473" s="8"/>
    </row>
    <row r="474" spans="6:8" s="4" customFormat="1">
      <c r="F474" s="8"/>
      <c r="H474" s="8"/>
    </row>
    <row r="475" spans="6:8" s="4" customFormat="1">
      <c r="F475" s="8"/>
      <c r="H475" s="8"/>
    </row>
    <row r="476" spans="6:8" s="4" customFormat="1">
      <c r="F476" s="8"/>
      <c r="H476" s="8"/>
    </row>
    <row r="477" spans="6:8" s="4" customFormat="1">
      <c r="F477" s="8"/>
      <c r="H477" s="8"/>
    </row>
    <row r="478" spans="6:8" s="4" customFormat="1">
      <c r="F478" s="8"/>
      <c r="H478" s="8"/>
    </row>
    <row r="479" spans="6:8" s="4" customFormat="1">
      <c r="F479" s="8"/>
      <c r="H479" s="8"/>
    </row>
    <row r="480" spans="6:8" s="4" customFormat="1">
      <c r="F480" s="8"/>
      <c r="H480" s="8"/>
    </row>
    <row r="481" spans="6:8" s="4" customFormat="1">
      <c r="F481" s="8"/>
      <c r="H481" s="8"/>
    </row>
    <row r="482" spans="6:8" s="4" customFormat="1">
      <c r="F482" s="8"/>
      <c r="H482" s="8"/>
    </row>
    <row r="483" spans="6:8" s="4" customFormat="1">
      <c r="F483" s="8"/>
      <c r="H483" s="8"/>
    </row>
    <row r="484" spans="6:8" s="4" customFormat="1">
      <c r="F484" s="8"/>
      <c r="H484" s="8"/>
    </row>
    <row r="485" spans="6:8" s="4" customFormat="1">
      <c r="F485" s="8"/>
      <c r="H485" s="8"/>
    </row>
    <row r="486" spans="6:8" s="4" customFormat="1">
      <c r="F486" s="8"/>
      <c r="H486" s="8"/>
    </row>
    <row r="487" spans="6:8" s="4" customFormat="1">
      <c r="F487" s="8"/>
      <c r="H487" s="8"/>
    </row>
    <row r="488" spans="6:8" s="4" customFormat="1">
      <c r="F488" s="8"/>
      <c r="H488" s="8"/>
    </row>
    <row r="489" spans="6:8" s="4" customFormat="1">
      <c r="F489" s="8"/>
      <c r="H489" s="8"/>
    </row>
    <row r="490" spans="6:8" s="4" customFormat="1">
      <c r="F490" s="8"/>
      <c r="H490" s="8"/>
    </row>
    <row r="491" spans="6:8" s="4" customFormat="1">
      <c r="F491" s="8"/>
      <c r="H491" s="8"/>
    </row>
    <row r="492" spans="6:8" s="4" customFormat="1">
      <c r="F492" s="8"/>
      <c r="H492" s="8"/>
    </row>
    <row r="493" spans="6:8" s="4" customFormat="1">
      <c r="F493" s="8"/>
      <c r="H493" s="8"/>
    </row>
    <row r="494" spans="6:8" s="4" customFormat="1">
      <c r="F494" s="8"/>
      <c r="H494" s="8"/>
    </row>
    <row r="495" spans="6:8" s="4" customFormat="1">
      <c r="F495" s="8"/>
      <c r="H495" s="8"/>
    </row>
    <row r="496" spans="6:8" s="4" customFormat="1">
      <c r="F496" s="8"/>
      <c r="H496" s="8"/>
    </row>
    <row r="497" spans="6:8" s="4" customFormat="1">
      <c r="F497" s="8"/>
      <c r="H497" s="8"/>
    </row>
    <row r="498" spans="6:8" s="4" customFormat="1">
      <c r="F498" s="8"/>
      <c r="H498" s="8"/>
    </row>
    <row r="499" spans="6:8" s="4" customFormat="1">
      <c r="F499" s="8"/>
      <c r="H499" s="8"/>
    </row>
    <row r="500" spans="6:8" s="4" customFormat="1">
      <c r="F500" s="8"/>
      <c r="H500" s="8"/>
    </row>
    <row r="501" spans="6:8" s="4" customFormat="1">
      <c r="F501" s="8"/>
      <c r="H501" s="8"/>
    </row>
    <row r="502" spans="6:8" s="4" customFormat="1">
      <c r="F502" s="8"/>
      <c r="H502" s="8"/>
    </row>
    <row r="503" spans="6:8" s="4" customFormat="1">
      <c r="F503" s="8"/>
      <c r="H503" s="8"/>
    </row>
    <row r="504" spans="6:8" s="4" customFormat="1">
      <c r="F504" s="8"/>
      <c r="H504" s="8"/>
    </row>
    <row r="505" spans="6:8" s="4" customFormat="1">
      <c r="F505" s="8"/>
      <c r="H505" s="8"/>
    </row>
    <row r="506" spans="6:8" s="4" customFormat="1">
      <c r="F506" s="8"/>
      <c r="H506" s="8"/>
    </row>
    <row r="507" spans="6:8" s="4" customFormat="1">
      <c r="F507" s="8"/>
      <c r="H507" s="8"/>
    </row>
    <row r="508" spans="6:8" s="4" customFormat="1">
      <c r="F508" s="8"/>
      <c r="H508" s="8"/>
    </row>
    <row r="509" spans="6:8" s="4" customFormat="1">
      <c r="F509" s="8"/>
      <c r="H509" s="8"/>
    </row>
    <row r="510" spans="6:8" s="4" customFormat="1">
      <c r="F510" s="8"/>
      <c r="H510" s="8"/>
    </row>
    <row r="511" spans="6:8" s="4" customFormat="1">
      <c r="F511" s="8"/>
      <c r="H511" s="8"/>
    </row>
    <row r="512" spans="6:8" s="4" customFormat="1">
      <c r="F512" s="8"/>
      <c r="H512" s="8"/>
    </row>
    <row r="513" spans="6:8" s="4" customFormat="1">
      <c r="F513" s="8"/>
      <c r="H513" s="8"/>
    </row>
    <row r="514" spans="6:8" s="4" customFormat="1">
      <c r="F514" s="8"/>
      <c r="H514" s="8"/>
    </row>
    <row r="515" spans="6:8" s="4" customFormat="1">
      <c r="F515" s="8"/>
      <c r="H515" s="8"/>
    </row>
    <row r="516" spans="6:8" s="4" customFormat="1">
      <c r="F516" s="8"/>
      <c r="H516" s="8"/>
    </row>
    <row r="517" spans="6:8" s="4" customFormat="1">
      <c r="F517" s="8"/>
      <c r="H517" s="8"/>
    </row>
    <row r="518" spans="6:8" s="4" customFormat="1">
      <c r="F518" s="8"/>
      <c r="H518" s="8"/>
    </row>
    <row r="519" spans="6:8" s="4" customFormat="1">
      <c r="F519" s="8"/>
      <c r="H519" s="8"/>
    </row>
    <row r="520" spans="6:8" s="4" customFormat="1">
      <c r="F520" s="8"/>
      <c r="H520" s="8"/>
    </row>
    <row r="521" spans="6:8" s="4" customFormat="1">
      <c r="F521" s="8"/>
      <c r="H521" s="8"/>
    </row>
    <row r="522" spans="6:8" s="4" customFormat="1">
      <c r="F522" s="8"/>
      <c r="H522" s="8"/>
    </row>
    <row r="523" spans="6:8" s="4" customFormat="1">
      <c r="F523" s="8"/>
      <c r="H523" s="8"/>
    </row>
    <row r="524" spans="6:8" s="4" customFormat="1">
      <c r="F524" s="8"/>
      <c r="H524" s="8"/>
    </row>
    <row r="525" spans="6:8" s="4" customFormat="1">
      <c r="F525" s="8"/>
      <c r="H525" s="8"/>
    </row>
    <row r="526" spans="6:8" s="4" customFormat="1">
      <c r="F526" s="8"/>
      <c r="H526" s="8"/>
    </row>
    <row r="527" spans="6:8" s="4" customFormat="1">
      <c r="F527" s="8"/>
      <c r="H527" s="8"/>
    </row>
    <row r="528" spans="6:8" s="4" customFormat="1">
      <c r="F528" s="8"/>
      <c r="H528" s="8"/>
    </row>
    <row r="529" spans="6:8" s="4" customFormat="1">
      <c r="F529" s="8"/>
      <c r="H529" s="8"/>
    </row>
    <row r="530" spans="6:8" s="4" customFormat="1">
      <c r="F530" s="8"/>
      <c r="H530" s="8"/>
    </row>
    <row r="531" spans="6:8" s="4" customFormat="1">
      <c r="F531" s="8"/>
      <c r="H531" s="8"/>
    </row>
    <row r="532" spans="6:8" s="4" customFormat="1">
      <c r="F532" s="8"/>
      <c r="H532" s="8"/>
    </row>
    <row r="533" spans="6:8" s="4" customFormat="1">
      <c r="F533" s="8"/>
      <c r="H533" s="8"/>
    </row>
    <row r="534" spans="6:8" s="4" customFormat="1">
      <c r="F534" s="8"/>
      <c r="H534" s="8"/>
    </row>
    <row r="535" spans="6:8" s="4" customFormat="1">
      <c r="F535" s="8"/>
      <c r="H535" s="8"/>
    </row>
    <row r="536" spans="6:8" s="4" customFormat="1">
      <c r="F536" s="8"/>
      <c r="H536" s="8"/>
    </row>
    <row r="537" spans="6:8" s="4" customFormat="1">
      <c r="F537" s="8"/>
      <c r="H537" s="8"/>
    </row>
    <row r="538" spans="6:8" s="4" customFormat="1">
      <c r="F538" s="8"/>
      <c r="H538" s="8"/>
    </row>
    <row r="539" spans="6:8" s="4" customFormat="1">
      <c r="F539" s="8"/>
      <c r="H539" s="8"/>
    </row>
    <row r="540" spans="6:8" s="4" customFormat="1">
      <c r="F540" s="8"/>
      <c r="H540" s="8"/>
    </row>
    <row r="541" spans="6:8" s="4" customFormat="1">
      <c r="F541" s="8"/>
      <c r="H541" s="8"/>
    </row>
    <row r="542" spans="6:8" s="4" customFormat="1">
      <c r="F542" s="8"/>
      <c r="H542" s="8"/>
    </row>
    <row r="543" spans="6:8" s="4" customFormat="1">
      <c r="F543" s="8"/>
      <c r="H543" s="8"/>
    </row>
    <row r="544" spans="6:8" s="4" customFormat="1">
      <c r="F544" s="8"/>
      <c r="H544" s="8"/>
    </row>
    <row r="545" spans="6:8" s="4" customFormat="1">
      <c r="F545" s="8"/>
      <c r="H545" s="8"/>
    </row>
    <row r="546" spans="6:8" s="4" customFormat="1">
      <c r="F546" s="8"/>
      <c r="H546" s="8"/>
    </row>
    <row r="547" spans="6:8" s="4" customFormat="1">
      <c r="F547" s="8"/>
      <c r="H547" s="8"/>
    </row>
    <row r="548" spans="6:8" s="4" customFormat="1">
      <c r="F548" s="8"/>
      <c r="H548" s="8"/>
    </row>
    <row r="549" spans="6:8" s="4" customFormat="1">
      <c r="F549" s="8"/>
      <c r="H549" s="8"/>
    </row>
    <row r="550" spans="6:8" s="4" customFormat="1">
      <c r="F550" s="8"/>
      <c r="H550" s="8"/>
    </row>
    <row r="551" spans="6:8" s="4" customFormat="1">
      <c r="F551" s="8"/>
      <c r="H551" s="8"/>
    </row>
    <row r="552" spans="6:8" s="4" customFormat="1">
      <c r="F552" s="8"/>
      <c r="H552" s="8"/>
    </row>
    <row r="553" spans="6:8" s="4" customFormat="1">
      <c r="F553" s="8"/>
      <c r="H553" s="8"/>
    </row>
    <row r="554" spans="6:8" s="4" customFormat="1">
      <c r="F554" s="8"/>
      <c r="H554" s="8"/>
    </row>
    <row r="555" spans="6:8" s="4" customFormat="1">
      <c r="F555" s="8"/>
      <c r="H555" s="8"/>
    </row>
    <row r="556" spans="6:8" s="4" customFormat="1">
      <c r="F556" s="8"/>
      <c r="H556" s="8"/>
    </row>
    <row r="557" spans="6:8" s="4" customFormat="1">
      <c r="F557" s="8"/>
      <c r="H557" s="8"/>
    </row>
    <row r="558" spans="6:8" s="4" customFormat="1">
      <c r="F558" s="8"/>
      <c r="H558" s="8"/>
    </row>
    <row r="559" spans="6:8" s="4" customFormat="1">
      <c r="F559" s="8"/>
      <c r="H559" s="8"/>
    </row>
    <row r="560" spans="6:8" s="4" customFormat="1">
      <c r="F560" s="8"/>
      <c r="H560" s="8"/>
    </row>
    <row r="561" spans="6:8" s="4" customFormat="1">
      <c r="F561" s="8"/>
      <c r="H561" s="8"/>
    </row>
    <row r="562" spans="6:8" s="4" customFormat="1">
      <c r="F562" s="8"/>
      <c r="H562" s="8"/>
    </row>
    <row r="563" spans="6:8" s="4" customFormat="1">
      <c r="F563" s="8"/>
      <c r="H563" s="8"/>
    </row>
    <row r="564" spans="6:8" s="4" customFormat="1">
      <c r="F564" s="8"/>
      <c r="H564" s="8"/>
    </row>
    <row r="565" spans="6:8" s="4" customFormat="1">
      <c r="F565" s="8"/>
      <c r="H565" s="8"/>
    </row>
    <row r="566" spans="6:8" s="4" customFormat="1">
      <c r="F566" s="8"/>
      <c r="H566" s="8"/>
    </row>
    <row r="567" spans="6:8" s="4" customFormat="1">
      <c r="F567" s="8"/>
      <c r="H567" s="8"/>
    </row>
    <row r="568" spans="6:8" s="4" customFormat="1">
      <c r="F568" s="8"/>
      <c r="H568" s="8"/>
    </row>
    <row r="569" spans="6:8" s="4" customFormat="1">
      <c r="F569" s="8"/>
      <c r="H569" s="8"/>
    </row>
    <row r="570" spans="6:8" s="4" customFormat="1">
      <c r="F570" s="8"/>
      <c r="H570" s="8"/>
    </row>
    <row r="571" spans="6:8" s="4" customFormat="1">
      <c r="F571" s="8"/>
      <c r="H571" s="8"/>
    </row>
    <row r="572" spans="6:8" s="4" customFormat="1">
      <c r="F572" s="8"/>
      <c r="H572" s="8"/>
    </row>
    <row r="573" spans="6:8" s="4" customFormat="1">
      <c r="F573" s="8"/>
      <c r="H573" s="8"/>
    </row>
    <row r="574" spans="6:8" s="4" customFormat="1">
      <c r="F574" s="8"/>
      <c r="H574" s="8"/>
    </row>
    <row r="575" spans="6:8" s="4" customFormat="1">
      <c r="F575" s="8"/>
      <c r="H575" s="8"/>
    </row>
  </sheetData>
  <mergeCells count="2">
    <mergeCell ref="C1:G1"/>
    <mergeCell ref="E3:G3"/>
  </mergeCells>
  <pageMargins left="0.70866141732283472" right="0.70866141732283472" top="0.74803149606299213" bottom="0.74803149606299213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"/>
  <sheetViews>
    <sheetView workbookViewId="0">
      <selection activeCell="B15" sqref="B15"/>
    </sheetView>
  </sheetViews>
  <sheetFormatPr defaultRowHeight="15"/>
  <cols>
    <col min="2" max="2" width="85.5703125" customWidth="1"/>
    <col min="5" max="5" width="15.7109375" customWidth="1"/>
    <col min="6" max="6" width="13.28515625" customWidth="1"/>
    <col min="7" max="7" width="15.28515625" customWidth="1"/>
    <col min="8" max="8" width="13.7109375" customWidth="1"/>
  </cols>
  <sheetData>
    <row r="1" spans="2:8" ht="23.25">
      <c r="B1" s="167"/>
      <c r="C1" s="168"/>
      <c r="D1" s="168"/>
      <c r="E1" s="190" t="s">
        <v>84</v>
      </c>
      <c r="F1" s="191"/>
      <c r="G1" s="191"/>
      <c r="H1" s="192"/>
    </row>
    <row r="2" spans="2:8" ht="23.45" customHeight="1">
      <c r="B2" s="167" t="s">
        <v>85</v>
      </c>
      <c r="C2" s="168"/>
      <c r="D2" s="169"/>
      <c r="E2" s="193" t="s">
        <v>86</v>
      </c>
      <c r="F2" s="194"/>
      <c r="G2" s="193" t="s">
        <v>87</v>
      </c>
      <c r="H2" s="194"/>
    </row>
    <row r="3" spans="2:8" ht="31.5">
      <c r="B3" s="170" t="s">
        <v>88</v>
      </c>
      <c r="C3" s="171" t="s">
        <v>89</v>
      </c>
      <c r="D3" s="172">
        <f>F3</f>
        <v>-0.3</v>
      </c>
      <c r="E3" s="173">
        <v>-0.45</v>
      </c>
      <c r="F3" s="174">
        <v>-0.3</v>
      </c>
      <c r="G3" s="175">
        <v>-0.25</v>
      </c>
      <c r="H3" s="176">
        <v>-0.06</v>
      </c>
    </row>
    <row r="4" spans="2:8" ht="31.5">
      <c r="B4" s="170" t="s">
        <v>90</v>
      </c>
      <c r="C4" s="171" t="s">
        <v>89</v>
      </c>
      <c r="D4" s="172">
        <f>F4</f>
        <v>-0.15</v>
      </c>
      <c r="E4" s="173">
        <v>-0.3</v>
      </c>
      <c r="F4" s="174">
        <v>-0.15</v>
      </c>
      <c r="G4" s="175">
        <v>-0.2</v>
      </c>
      <c r="H4" s="176">
        <v>-3.0000000000000001E-3</v>
      </c>
    </row>
    <row r="5" spans="2:8" ht="47.25">
      <c r="B5" s="170" t="s">
        <v>91</v>
      </c>
      <c r="C5" s="171" t="s">
        <v>89</v>
      </c>
      <c r="D5" s="172">
        <f>E5</f>
        <v>-0.15</v>
      </c>
      <c r="E5" s="177">
        <v>-0.15</v>
      </c>
      <c r="F5" s="178">
        <v>-5.0000000000000001E-3</v>
      </c>
      <c r="G5" s="179">
        <v>-0.05</v>
      </c>
      <c r="H5" s="180">
        <v>-0.01</v>
      </c>
    </row>
    <row r="6" spans="2:8" ht="15.75">
      <c r="B6" s="181" t="s">
        <v>92</v>
      </c>
      <c r="C6" s="171" t="s">
        <v>93</v>
      </c>
      <c r="D6" s="182">
        <v>4</v>
      </c>
      <c r="E6" s="183">
        <v>1</v>
      </c>
      <c r="F6" s="184">
        <v>4</v>
      </c>
      <c r="G6" s="185"/>
      <c r="H6" s="185"/>
    </row>
  </sheetData>
  <mergeCells count="3">
    <mergeCell ref="E1:H1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 PEF</vt:lpstr>
      <vt:lpstr>coef di gradualità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Rabbiosi Silvia</dc:creator>
  <cp:lastModifiedBy>ragioneria</cp:lastModifiedBy>
  <cp:lastPrinted>2020-11-12T08:31:56Z</cp:lastPrinted>
  <dcterms:created xsi:type="dcterms:W3CDTF">2020-07-10T16:14:41Z</dcterms:created>
  <dcterms:modified xsi:type="dcterms:W3CDTF">2020-12-14T10:17:59Z</dcterms:modified>
</cp:coreProperties>
</file>